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Circuit A" sheetId="1" r:id="rId1"/>
    <sheet name="Circuit B" sheetId="2" r:id="rId2"/>
    <sheet name="Circuit C" sheetId="3" r:id="rId3"/>
    <sheet name="Circuit D" sheetId="4" r:id="rId4"/>
    <sheet name="Circuit E" sheetId="5" r:id="rId5"/>
    <sheet name="Circuit F" sheetId="6" r:id="rId6"/>
  </sheets>
  <definedNames>
    <definedName name="_xlnm.Print_Area" localSheetId="4">'Circuit E'!$A$1:$C$22</definedName>
    <definedName name="_xlnm.Print_Area" localSheetId="5">'Circuit F'!$A$1:$C$17</definedName>
  </definedNames>
  <calcPr fullCalcOnLoad="1"/>
</workbook>
</file>

<file path=xl/sharedStrings.xml><?xml version="1.0" encoding="utf-8"?>
<sst xmlns="http://schemas.openxmlformats.org/spreadsheetml/2006/main" count="347" uniqueCount="332">
  <si>
    <t>Petit poste à poste en montée. Avec un petit choix qui aura certainement été déterminé par l'état moral du coureur vis à vis de la végétation. En début de course pas de doute le mieux est tout droit mais s'il n'y a plus la volonté de se battre avec les branches au sol ou ronces il fallait contourner</t>
  </si>
  <si>
    <t xml:space="preserve">sortie par les traces pour rejoindre le chemin et le remonter jusqu'au talus. </t>
  </si>
  <si>
    <t>sortie tout droit dans la forêt avec légère erreur volontaire pour tomber sur le chemin juste avant le talus</t>
  </si>
  <si>
    <t>19-20 (86-79)</t>
  </si>
  <si>
    <t>Poste de renvoi pour rentrer sur Grandris. Pas de choix et pas de difficulté technique particulière. Simplement il suffit d'être vigilant pour quitter la route à l'attaque du poste (coude de route et talus)</t>
  </si>
  <si>
    <t>20-21 (79-95)</t>
  </si>
  <si>
    <t xml:space="preserve">Pas de choix ni de difficulté en dehors de l'attaque de poste qui nécessite de trouver le passage de blanc dans la forêt pour se rendre au poste. </t>
  </si>
  <si>
    <t>21-22 (95-94)</t>
  </si>
  <si>
    <t xml:space="preserve">Pas de lecture de carte et course en descente, l'important ici sera le physique mais aussi de préparer les derniers postes dans le village. </t>
  </si>
  <si>
    <t>22-23 (94-80)</t>
  </si>
  <si>
    <t>Poste à poste typique sprint urbain qui pouvait poser des problèmes en fin de course longue et surtout avec la vitesse acquise sur le poste précédent. L'important est de choisir vite et même de mémoriser l'itinéraire pour être le plus efficace</t>
  </si>
  <si>
    <t>choix le plus long (même si l'écart est faible en cas d'arrivée au sprint cela peut suffire) mais à l'inverse plus lisible sur la carte. Prendre la route de droite puis tout droit et 2 fois droite pour attaquer le poste en descente dans la prairie.</t>
  </si>
  <si>
    <t xml:space="preserve">le chemin d'attaque du poste est peu visible sur la carte mais sinon l'itinéraire est plus court. Prendre la route de droite puis à droite et premier chemin à gauche. </t>
  </si>
  <si>
    <t>23-24 (80-93)</t>
  </si>
  <si>
    <t>dernier poste sans vraiment de choix, il s'agit surtout de bien enchaîner les carrefours de route (tout droit long du bâtiment, puis gauche et tout droit)</t>
  </si>
  <si>
    <t>24-A</t>
  </si>
  <si>
    <t>le sprint final pour ceux qui en ont eu besoin pour se départager!</t>
  </si>
  <si>
    <t>D-1 (31)</t>
  </si>
  <si>
    <t xml:space="preserve">Pas de choix et itinéraire relativement facile avec seulement 2 carrefours. L'important était de prendre ses repères avec la carte et d'anticiper les carrefours pour éviter les arrêts à chaque carrefour. </t>
  </si>
  <si>
    <t>1-2 (31-38)</t>
  </si>
  <si>
    <t>Là encore pas de choix et peu de difficulté. Même consignes que le poste 1 et penser à préparer le poste 3 pouvait être intéressant pour ne pas s'arrêter trop longtemps au poste 2</t>
  </si>
  <si>
    <t>2-3 (38-45)</t>
  </si>
  <si>
    <t xml:space="preserve">Voilà un premier poste qui offrait la possibilité de choisir son itinéraire en fonction de la difficulté technique souhaitée ou maitrisée. </t>
  </si>
  <si>
    <t xml:space="preserve">itinéraire le plus long mais le plus simple techniquement avec une route à suivre et un carrefour dans le virage de la route pour prendre le chemin plein N qui monte au poste. Attention alors à bien prendre le sentier de droite pour trouver le poste. </t>
  </si>
  <si>
    <t>Itinéraire un peu plus court avec un petit saut de la route au 2e chemin au niveau de la fin du champs à gauche de la route puis suivre ce chemin à gauche pour prendre ensuite le sentier qui monte sur le poste. Lorsque le sentier se perd continuer à monter jusqu'au sentier du dessus pour trouver le poste</t>
  </si>
  <si>
    <t xml:space="preserve">itinéraire le plus court mais en majorité hors-sentier cependant avec des lignes directrices relativement faciles à suivre. Une fois à la route prendre le premier chemin qui va dans le champs au-dessus de la route, longer ce champs (clôture) puis suivre la limite de végétation pour rejoindre le sentier sur lequel se trouve le poste. </t>
  </si>
  <si>
    <t>3-4 (45-51)</t>
  </si>
  <si>
    <t xml:space="preserve">Pas de choix là encore il s'agit essentiellement d'anticiper les carrefours de chemins pour ne pas perdre du temps. Prendre le chemin qui monte au N puis à gauche, au Y à gauche puis au 2e Y à droite et enfin à gauche pour plonger sur le poste dès qu'il est visible. </t>
  </si>
  <si>
    <t>Poste avec choix et déplacement en majorité sur chemin</t>
  </si>
  <si>
    <t>cet itinéraire impose de revenir sur ses pas jusqu'au 2e Y pour prendre à droite pour rejoindre le chemin de crête. 200m après prendre le chemin à gauche puis toujours le plus à plat sur le chemin principal jusqu'au poste.</t>
  </si>
  <si>
    <t>de loin le plus court avec encore une fois un "saut" entre 2 chemins assez facile à réaliser en toute sécurité. Puis itinéraire identique au premier</t>
  </si>
  <si>
    <t xml:space="preserve">départ par le chemin qui descend direction N puis à gauche au premier gros chemin et à droite une fois sur la piste forestière de crete. Au niveau de muret on quitte le chemin à travers foret pour suivre la limite de végétation qui descend sur le poste. itinéraire le plus long. </t>
  </si>
  <si>
    <t>5-6 (53-60)</t>
  </si>
  <si>
    <t>Poste qui oblige à suivre des lignes directrices autres que chemins et attaque du poste un peu plus exigeante en lecture de carte.</t>
  </si>
  <si>
    <t xml:space="preserve">itinéraire le plus court et assez sympa en suivant au début le chemin en légère montée puis à gauche sur la piste forestière jusqu'à la jonction suivante pour suivre alors le fossé en descente. Sur la piste du dessous prendre à droite jusqu'à la limite de végétation V1 et la descendre jusqu'au poste lègèrement à droite. </t>
  </si>
  <si>
    <t>remonter le long de la limite de végétation à l'Est du poste jusqu'à la piste forestiere puis à gauche et premier sentier à droite puis gauche et droite prendre le layon en face du chemin et bifurquer à gauche sur le sentier. Puis être bien vigilant sur les talus à suivre pour arriver au poste.</t>
  </si>
  <si>
    <t>6-7 (60-85)</t>
  </si>
  <si>
    <t>Poste à même hauteur mais avec la crete à franchir ou contourner attaque du poste nécessitant des sauts de lignes</t>
  </si>
  <si>
    <t>itinéraire le plus court et surtout celui avec le moins de dénivellé et l'attaque du poste est sensiblement identique à l'autre itinéraire. Sortie par les sentiers pour rejoindre la piste forestière que l'on suit à gauche jusqu'à la grosse clairière. attention alors à prendre le bon sentier à droite (1 juste avant et assez parallèle donc erreur potentielle importante). Avancer sur ce chemin environ 200m puis quitter le sentier à la descente dans la foret pour rejoindre le sentier du poste en faisant une erreur volontaire à gauche du poste</t>
  </si>
  <si>
    <t xml:space="preserve">itinéraire plus long car plus de dénivelé pour passer la crête. Sortie par les sentiers pour rejoindre la piste puis chemin en face qui monte au S. puis gauche et gauche pour aller chercher le 2e sentier qui descend et une fois à l'extrémité continuer à descendre en forêt jusqu'au sentier du dessous. à gauche pour passer le V3 et descendre alors en erreur volontaire rejoindre le sentier et le descendre puis à gauche pour rejoindre le poste. </t>
  </si>
  <si>
    <t>7-8 (85-73)</t>
  </si>
  <si>
    <t>poste en descente que l'on peut simplifier ou aller au plus court pour gagner du temps</t>
  </si>
  <si>
    <t xml:space="preserve">itinéraire plus long mais très simple en suivant tout le long la piste forestière. Puis le chemin qui mène au poste. </t>
  </si>
  <si>
    <t xml:space="preserve">itinéraire qui suit globalement le ruisseau en cherchant les endroits qui courent le mieux. </t>
  </si>
  <si>
    <t xml:space="preserve">itinéraire le plus court à travers forêt. L'avantage est que la fin est plus simple en prenant le chemin qui mène au poste. </t>
  </si>
  <si>
    <t>8-9 (73-72)</t>
  </si>
  <si>
    <t>poste nécessitant de s'écarter le plus du trait rouge. Dernier avec bcp de montées</t>
  </si>
  <si>
    <t>itinéraire le plus long donc certainement peu intéressant. Descente le long du ruisseau pour rejoindre le 2e virage de la piste puis la suivre jusqu'à la route puis remonter au premier chemin à gauche puis le suivre tout le long jusqu'au poste. Avantage: il offre la possibilité de couper dans la sapinière au dessus de la piste pour réduire grandement la distance (- 900m).</t>
  </si>
  <si>
    <t xml:space="preserve">itinéraire le plus court et surtout le plus "plat". Descente le long du ruisseau  jusqu'à la piste puis à droite pour rejoindre le chemin dans l'épingle de la piste. Prendre ce chemin jusqu'à passer le grand vallon et au carrefour en Y suivant prendre à gauche le chemin qui descend sur le poste. </t>
  </si>
  <si>
    <t>9-10 (72-74)</t>
  </si>
  <si>
    <t xml:space="preserve">itinéraire le plus court en prenant le chemin qui passe sous le poste. Nécessite simplement ensuite de sauter sur le chemin du poste au niveau du chemin sans issue. Saut avec erreur volontaire à droite du poste pour prendre à gauche une fois sur la piste. </t>
  </si>
  <si>
    <t xml:space="preserve">itinéraire "tout-chemin" au plus court avec 2 carrefours. Pas de difficulté mais pas le plus rentable en temps par rapport à ceux qui auront coupé  </t>
  </si>
  <si>
    <t xml:space="preserve">itinéraire également tout-chemin mais encore plus long et pas plus facile (2 carrefours également) donc à éviter. </t>
  </si>
  <si>
    <t>10-11 (74-71)</t>
  </si>
  <si>
    <t xml:space="preserve">poste à poste entièrement sur chemin avec 4 carrefours mais assez évidents (chemin principal jusqu'à la croix puis à droite après la propriété privée). </t>
  </si>
  <si>
    <t>11-12 (71-79)</t>
  </si>
  <si>
    <t>itinéraire de retour par le chemin puis la route.  Simplement il fallait être vigilant pour quitter la route à l'attaque du poste (coude de route et talus)</t>
  </si>
  <si>
    <t>12-13 (79-76)</t>
  </si>
  <si>
    <t>dernière montée pour passer au sommet du crêt de l'ail</t>
  </si>
  <si>
    <t xml:space="preserve">contourner le V3 par la droite puis sur le chemin le suivre jusqu'au carrefour puis aller sur le sommet à droite. </t>
  </si>
  <si>
    <t xml:space="preserve">contourner le V3 par la droite puis sur le chemin partir directement sur le sommet plein S. </t>
  </si>
  <si>
    <t>13-14 (76-94)</t>
  </si>
  <si>
    <t>poste de renvoi. pas de difficulté technique puisqu'1 seul chemin à suivre jusqu'au poste suivant. Dernier poste en forêt</t>
  </si>
  <si>
    <t>14-15 (94-92)</t>
  </si>
  <si>
    <t xml:space="preserve">poste à poste dans le village. Suivre la route de droite puis gauche puis 2e à droite pour trouver le poste en contrebas à droite de cette route. </t>
  </si>
  <si>
    <t>15-A (92-97-78)</t>
  </si>
  <si>
    <t xml:space="preserve">derniers postes par la route puis les chemins sans difficulté technique jusqu'à l'arrivée. </t>
  </si>
  <si>
    <t xml:space="preserve">Objectif : Réaliser un parcours long en tout terrain, maîtrisant toutes les techniques d’orientation </t>
  </si>
  <si>
    <t>CIRCUIT A</t>
  </si>
  <si>
    <t>D-1 (37)</t>
  </si>
  <si>
    <t>CHOIX Rouge</t>
  </si>
  <si>
    <t>CHOIX Bleu</t>
  </si>
  <si>
    <t>Point d'attaque sous forme de main courante en sortie de vert 3, lecture simplifiée permettant la lecture du poste suivant</t>
  </si>
  <si>
    <t>1-2 (37-33)</t>
  </si>
  <si>
    <t>2-3 (33-42)</t>
  </si>
  <si>
    <t>3-4 (42-48)</t>
  </si>
  <si>
    <t>4-5 (48-47)</t>
  </si>
  <si>
    <t>Sans choix, itinéraire d'azimut sous contrôle de la lecture en alignant chemin route pierrier</t>
  </si>
  <si>
    <t>5-6 (47-41)</t>
  </si>
  <si>
    <t>Point d'attaque un peu loin</t>
  </si>
  <si>
    <t>Arrivée par le chemin donne l'attaque par le haut avec une meilleur visibilité</t>
  </si>
  <si>
    <t>6-7 (41-50)</t>
  </si>
  <si>
    <t>Anticiper les postes 7 - 9 - 10</t>
  </si>
  <si>
    <t>7-8 (50-49)</t>
  </si>
  <si>
    <t>Poste de relance à l'azimut</t>
  </si>
  <si>
    <t>8-9 (49-55)</t>
  </si>
  <si>
    <t xml:space="preserve">Chemin sans grande difficulté mais présentant un fort dénivelé. </t>
  </si>
  <si>
    <t>Lecture dense mais passant d'élément à élément assez facilement</t>
  </si>
  <si>
    <t>9-10 (55-69)</t>
  </si>
  <si>
    <t xml:space="preserve">Lecture dense mais passant d'élément à élément assez facilement </t>
  </si>
  <si>
    <t>10-11 (69-68)</t>
  </si>
  <si>
    <t>11-12 (68-67)</t>
  </si>
  <si>
    <t>lecture fine pour passage entre les différents verts</t>
  </si>
  <si>
    <t>12-13 (67-63)</t>
  </si>
  <si>
    <t>13-15 (63-64-65)</t>
  </si>
  <si>
    <t>15-16 (65-61)</t>
  </si>
  <si>
    <t>poste de renvoi</t>
  </si>
  <si>
    <t>16-17 (61-62)</t>
  </si>
  <si>
    <t>Poste à choix rapide</t>
  </si>
  <si>
    <t>Mains courantes tout du long qui assure le poste</t>
  </si>
  <si>
    <t>17-18 (62-59)</t>
  </si>
  <si>
    <t>Mains courantes tout du long avec une distance la plus faible mais présentant un D+ de 140m</t>
  </si>
  <si>
    <t>18-19 (59-56)</t>
  </si>
  <si>
    <t>Sale mais distance plus faible, vigilence à l'arrivé du poste afin de ne pas descendre trop bas</t>
  </si>
  <si>
    <t xml:space="preserve">Chemin sans grande difficulté. </t>
  </si>
  <si>
    <t>19-20 (56-85)</t>
  </si>
  <si>
    <t>La remontée au chemin condamne cet itinéraire</t>
  </si>
  <si>
    <t>20-21 (85-82)</t>
  </si>
  <si>
    <t>Sortie commune</t>
  </si>
  <si>
    <t>Chemin jusqu'au poste qui l'assure</t>
  </si>
  <si>
    <t>Alignement des rochers qui donnent la direction mais attaque du poste par le chemin</t>
  </si>
  <si>
    <t>Grosse remonté mais sans risque</t>
  </si>
  <si>
    <t>Itinéraire risqué car dense en végétation mais bien plus faible en dénivelé</t>
  </si>
  <si>
    <t>Choix qui se fait en général en fonction de la fraicheur physique</t>
  </si>
  <si>
    <t>21-22 (82-83)</t>
  </si>
  <si>
    <t>poste de renvoi à l'azimut sous contrôle de l'alignement muret- chemin- limite de végétation</t>
  </si>
  <si>
    <t>22-23 (83-73)</t>
  </si>
  <si>
    <t>23-24 (73-87)</t>
  </si>
  <si>
    <t>CIRCUIT B</t>
  </si>
  <si>
    <t xml:space="preserve">Objectif : Réaliser un parcours en tout terrain, maîtrisant toutes les techniques d’orientation </t>
  </si>
  <si>
    <t>Objectif : Réaliser un parcours en tout terrain, tout en s'appuyant sur les fondamentaux de l'orientation</t>
  </si>
  <si>
    <t>CIRCUIT C</t>
  </si>
  <si>
    <t>CIRCUIT D</t>
  </si>
  <si>
    <t>CIRCUIT E</t>
  </si>
  <si>
    <t>CIRCUIT F</t>
  </si>
  <si>
    <t>Objectif : Découvrir la relation carte - terrain et les notions de cheminements</t>
  </si>
  <si>
    <t>Objectif : maitrise de la lecture de carte afin d'optimiser l'itinéraire</t>
  </si>
  <si>
    <t>26-27 (79-96)</t>
  </si>
  <si>
    <t>Lecture fine pour passage dans le vert</t>
  </si>
  <si>
    <t>27-28 (96-94)</t>
  </si>
  <si>
    <t>28-A (94-80-83-A)</t>
  </si>
  <si>
    <t>D-1 (34)</t>
  </si>
  <si>
    <t>1-2 (34-35)</t>
  </si>
  <si>
    <t>2-3 (35-74)</t>
  </si>
  <si>
    <t>Il est possible de faire le chemin en sens inverse pour se rassurer et prendre à gauche sur le chemin principal. La balise est sur le chemin</t>
  </si>
  <si>
    <t>3-4 (74-72)</t>
  </si>
  <si>
    <t>4-5 (72-89)</t>
  </si>
  <si>
    <t>5-6 (89-90)</t>
  </si>
  <si>
    <t>6-7 (90-88)</t>
  </si>
  <si>
    <t>7-8 (88-71)</t>
  </si>
  <si>
    <t>8-9 (71-91)</t>
  </si>
  <si>
    <t>Sans difficulté, suivre la route. La balise donne l'intersection à ne pas louper pour redescendre sur le gymnase</t>
  </si>
  <si>
    <t>10-11-12-A (77-97-78-A)</t>
  </si>
  <si>
    <t>Continuer le chemin jusqu'à la plateforme de débardage où la visibilité est bonne et permet de bien comprendre les chemins</t>
  </si>
  <si>
    <t>Bien prendre le temps de se situer avant d'attaquer. Elle permet le long de l'itinéraire de comprendre les symboles. Le carrefour à 5 branches présente un premier choix typique</t>
  </si>
  <si>
    <t>D-1 (39)</t>
  </si>
  <si>
    <t>1-2 (39-32)</t>
  </si>
  <si>
    <t>2-3 (32-40)</t>
  </si>
  <si>
    <t>3-4 (40-51)</t>
  </si>
  <si>
    <t>4-5 (51-53)</t>
  </si>
  <si>
    <t>5-6 (53-58)</t>
  </si>
  <si>
    <t>6-7 (58-72)</t>
  </si>
  <si>
    <t>La sortie du poste est identique et il faut rejoindre le gros chemin en contre-bas</t>
  </si>
  <si>
    <t>D-1 (51)</t>
  </si>
  <si>
    <t>1-2 (51-43)</t>
  </si>
  <si>
    <t>2-3 (43-46)</t>
  </si>
  <si>
    <t>3-4 (46-44)</t>
  </si>
  <si>
    <t>4-5 (44-50)</t>
  </si>
  <si>
    <t>5-6 (50-52)</t>
  </si>
  <si>
    <t>6-7 (52-66)</t>
  </si>
  <si>
    <t>7-8 (66-98)</t>
  </si>
  <si>
    <t>8-9 (98-60)</t>
  </si>
  <si>
    <t>9-10 (60-84)</t>
  </si>
  <si>
    <t>10-11 (84-73)</t>
  </si>
  <si>
    <t>11-12 (73-87)</t>
  </si>
  <si>
    <t>12-13 (87-86)</t>
  </si>
  <si>
    <t>13-14 (86-79)</t>
  </si>
  <si>
    <t>14-15 (79-76)</t>
  </si>
  <si>
    <t>Poste sans choix, attaque simple chemin talus</t>
  </si>
  <si>
    <t xml:space="preserve">Poste à Flanc  </t>
  </si>
  <si>
    <t>Remonter au gros chemin. Attaque du poste simple à partir de la prairie.</t>
  </si>
  <si>
    <t>Rentrer au plus court sans trop de choix : Rejoindre la prairie, direction sud est pour longer le ruisseau jusqu'au poste ou privilégier le chemin en cas de végétation trop dense</t>
  </si>
  <si>
    <t>Prendre le chemin à l'ouest et contourner le vallon. Rester à flanc et attaque du poste par la balise suivante. (Choix plus long mais économe en dénivelé 40m)</t>
  </si>
  <si>
    <t xml:space="preserve">Poste de renvoi </t>
  </si>
  <si>
    <t>Sans difficulté, mais de la vigilence pour attaquer le poste à partir du virage de la route.</t>
  </si>
  <si>
    <t>Dernier poste avant la ville, attaque simple en direction du sommet</t>
  </si>
  <si>
    <t>Postes en ville, proche de l'arrivée. Attention vigilence maximale d'autant que la carte est dense à lire</t>
  </si>
  <si>
    <t>Chemin du bas pour remonter sur la limite de végétation, à la jonction des fossés, azimuter les falaises sans dépasser la limite de végétation au nord ouest</t>
  </si>
  <si>
    <t>Même contexte que 4-5</t>
  </si>
  <si>
    <t>Poste facile techniquement nécessitant une prise de décision rapide (de suite après la prise de carte) sur le choix haut ou bas. Attention à la lecture du code car très proche du 36</t>
  </si>
  <si>
    <t>Point d'attaque via les rochers au dessus : amplification du problème 36</t>
  </si>
  <si>
    <t>Course propre et point d'attaque net à l'angle du chemin</t>
  </si>
  <si>
    <t>Le choix à flanc est très vite écarté</t>
  </si>
  <si>
    <t>rejoindre la route au plus vite permettant une course plus rapide mais augmentant le dénivelé de 30m (//bleu)</t>
  </si>
  <si>
    <t>Chemin par contre nécessitant une plus grande vigilance pour passer de point d'appui en point d'appui</t>
  </si>
  <si>
    <t>Il présente moins de dénivelé, mais il faut rester vigilant sur la limite du Vert2</t>
  </si>
  <si>
    <t>Itinéraire intéressant à condition de de ne pas faire le tour par la route et d'accepter de traverser le V2</t>
  </si>
  <si>
    <t>Intéressant pour lire les postes suivants dû à la facilité technique</t>
  </si>
  <si>
    <t>Plus près du "trait rouge" et en descente qui compense les différentes traversées sales</t>
  </si>
  <si>
    <t>Sortie par le haut mais très rapide ensuite, attention au point d'attaque un peu loin</t>
  </si>
  <si>
    <t>Sortie par le haut avec mains courantes très marquées qui profitent à la lecture des itinéraires 17 - 18 - 19</t>
  </si>
  <si>
    <t>Poste de relance - rester vigilant suite au 3 longs postes</t>
  </si>
  <si>
    <t>Poste à dominante descente où le rythme doit être élevé et la boussole bien tenue</t>
  </si>
  <si>
    <t>absorption du dénivelé plus régulier permettant la course mais avec un point d'attaque très imprécis</t>
  </si>
  <si>
    <t>3 choix sont visibles d'où la nécessité d'avoir préparé l'itinéraire en amont</t>
  </si>
  <si>
    <t>Attention de bien prendre dès le début cette petite sente, vigilence à l'arrivé du poste puisque les zones de rochers sont cachées par les branches au sol.</t>
  </si>
  <si>
    <t>Très rapide dans un premier temps, la remonté reste très lourde dans les jambes. Attaque du poste cependant plus facile.</t>
  </si>
  <si>
    <t>sans avoir peur de faire de la distance, ce choix est sans douleur côté dénivelé</t>
  </si>
  <si>
    <t>poste de renvoi à allure rapide sans oublier d'anticiper les 3 derniers postes</t>
  </si>
  <si>
    <t>Sortie en lecture de part la végétation mais très rapide ensuite</t>
  </si>
  <si>
    <t>Zone en ville ou la concentration reste l'élément principal. Le temps de réflexion peut être bien plus coûteux par rapport au choix eux même</t>
  </si>
  <si>
    <t>Au plus court mais ne permettant pas une vitesse de course optimale, d'autant que la représentation des symboles hachures n'est pas encore connue du coureur</t>
  </si>
  <si>
    <t>Poste à choix multiple qu'il faudra décripter rapidement après l'effort violent pour récupérer les cartes.1premier choix simple en suivant la ligne de crête</t>
  </si>
  <si>
    <t>Un choix plutôt coureur à pied en rejoignant au plus court la route à l'est avant d'entreprendre une montée rude dans le gd rentrant au dessus de Font Sardet. Attaque du poste par le chemin descendant du petit col.</t>
  </si>
  <si>
    <t>Un choix moins gourmand en dénivelé (50M) en restant sur le flanc ouest de la crête. Attaque de la balise en suivant le ruisseau dans le rentrant sous le poste.</t>
  </si>
  <si>
    <t>L'itinéraire peut conditionner les choix futurs du circuit C, il faudra se familiariser avec la pénétrabilité des différentes végétations.</t>
  </si>
  <si>
    <t>Le choix par le col est+ facile en sortie de poste, mais il faudra être très vigilent sur les limites de végétation avant d'aborder le secteur des falaises. (Attention de ne pas se laisser influencer par les autres circuits)</t>
  </si>
  <si>
    <t>Le choix par le sommet demande une rigueur dans le maniement de la boussole car, il faudra partir de l'angle du vert 3 pour descendre à l'Azimut sur les grosses falaises.</t>
  </si>
  <si>
    <t>Lecture de carte fine - Azimut - Lignes d'arrêt!!</t>
  </si>
  <si>
    <t>Chemin du haut, pour redescendre sur la balise, en lecture d'élément en élément sous la roche des fées</t>
  </si>
  <si>
    <t>Poste de renvoi pour complexifier les choix du poste suivant (utiliser les limites de végétation pour atteindre la balise)</t>
  </si>
  <si>
    <t xml:space="preserve">Ce choix par le sommet est plus long mais plus simple en lecture. Attaque du poste en descente à partir du pré au nord. </t>
  </si>
  <si>
    <t>Maîtrise des choix en fonction de la végétation</t>
  </si>
  <si>
    <t>Ce choix par le nord ouest est le plus court mais rendu difficile par la végétation rencontrée (attention au jaune hachuré). Attaque du poste par la limite de végétation et appui sur la talus</t>
  </si>
  <si>
    <t>Rejoindre la 1ere prairie et rester le plus possible à flanc pour rejoindre"les grandes terres" avant de remonter sur le poste. Attaque simple depuis le croisement.</t>
  </si>
  <si>
    <t>Revenir en arrière sur le chemin de crête en évitant toutefois de remonter au sommet. Attaque simple depuis le croisement. Itinéraire plus long, plus simple et plus économe en dénivelé</t>
  </si>
  <si>
    <t>Petit poste sans choix, avec  sortie par le nord est avant de récupérer le chemin de crête et descendre sur la balise</t>
  </si>
  <si>
    <t>Poste à flanc avec rupture de direction en ligne d'arrêt (Nord sud / Ouest est)</t>
  </si>
  <si>
    <t>Descendre au chemin et après le rentrant remonter à partir de la petite sente sur le poste en longeant à flanc les limites de végétation</t>
  </si>
  <si>
    <t>Descendre au chemin, rester plein sud et ne pas dépasser le rentrant. Attaque du poste à partir du point d'eau et repérer le talus dans la pente</t>
  </si>
  <si>
    <t>Remonter sur la crête, après la croix attention de bien maîtriser les limites de végétation pour descendre sur le poste</t>
  </si>
  <si>
    <t>Problème des traversées de grand vallon</t>
  </si>
  <si>
    <t>Rejoindre le plus rapidement la route et la longer. Après le rentrant, s'engager sur le petit chemin qui monte à la prairie puis la longer. Attaque du poste par le ruisseau</t>
  </si>
  <si>
    <t>Objectif : Découvrir la relation carte - terrain et déterminer un meilleur choix d'itinéraire</t>
  </si>
  <si>
    <t>A gauche à plat pour prendre la première à droite le sentier qui monte à la balise</t>
  </si>
  <si>
    <t>En face le chemin qui monte sur la crête, sans oublier de prendre le chemin à gauche qui emmène à la balise.</t>
  </si>
  <si>
    <t>De retour sur le chemin de crête à gauche en restant vigilent sur les chemins qui partent  sur les côtés afin de ne pas louper le carrefour</t>
  </si>
  <si>
    <t>du chemin de crête pour venir s'appuyer sur la ligne qui démarque la forêt claire de la forêt dense</t>
  </si>
  <si>
    <t>Continuer tout droit puis gauche - gauche pour reprendre le gros chemin. Possibilité de faire le tour du sommet par la droite, sans grand intérêt car plus long et plus difficile en compréhension de carte.</t>
  </si>
  <si>
    <t>Une fois la carte réorientée, l'itinéraire est sans grande difficulté. L'accès à la balise par le chemin du haut ou du bas a très peu d'incidence.</t>
  </si>
  <si>
    <t>Enormément de possibilités sur cet itinéraire, mais 2 idées se dégagent</t>
  </si>
  <si>
    <t>Couper et remonter par la forêt pour rejoindre le GR de crête. Une fois au col basculer de l'autre coté par le gros chemin qui emmène à la balise tout en étant vigilent sur les nombreux carrefours</t>
  </si>
  <si>
    <t>Rester sur les chemins, ce qui oblige soit à faire 1/2 tour soit à descendre pour remonter au col. Une fois sur la ligne de crête soit reprendre itinéraire rouge soit continuer plein nord pour longer le mur qui donne la direction de la balise.</t>
  </si>
  <si>
    <t>L'itinéraire simplifié s'éloigne de la ligne topo en faisant le tour du sommet par le nord. Attention d'être rigoureux sur les croisements surtout sur la fin de l'itinéraire</t>
  </si>
  <si>
    <t>Plus court mais plus difficile, il est possible de remonter sur la ligne de crête à travers la forêt puis rester sur le chemin à l'est du sommet. La limite très nette entre la forêt dense et claire donne une ligne directrice pour arriver sur la balise.</t>
  </si>
  <si>
    <t>Rester à flanc nécessitant plus de distance. L'orientation de carrefour étant simplifiée</t>
  </si>
  <si>
    <t>Se lancer dans la descente en coupant à travers la forêt et suivre la petite sente dans le fond du vallon. De nouveau sur la piste forestière, il faut remonter à travers la zone forêt dense. Attention de ne pas louper le chemin sur la gauche qui donne la balise. Cet itinéraire est certainement le meilleur à condition de bien lire la carte. on peut être facilement perdu lié aux "parallèles"</t>
  </si>
  <si>
    <t>La sortie du poste nous ramène sur le gros carrefour à moins de couper le pré avec comme direction l'habitation. Il faut bien prendre le chemin à droite et ne pas se laisser emmener par celui de l'aller</t>
  </si>
  <si>
    <t>Sans grande difficulté, mais il s'agit de ne pas louper le sentier à gauche pour accéder au poste</t>
  </si>
  <si>
    <t>L'itinéraire ramène sur le carrefour du Plat Marsan pour la redescente sur le village par la route. A l'intersection de l'aire de jeux, Il faut bien comprendre la légende parking pour accéder au poste qui se voit de loin tout de même</t>
  </si>
  <si>
    <t>Bien prendre le temps de se situer avant d'attaquer. La première balise ne présente pas de choix. Elle permet le long de l'itinéraire de comprendre les symboles. La principale difficulté rencontrée est le carrefour à 5 branches juste avant la balise. L'orientation de la carte par la boussole peut aider à défaut de compter les chemins.</t>
  </si>
  <si>
    <t>Au niveau de la balise prendre de petit chemin sur la gauche afin de retomber sur le chemin principal et suivre la crête. Attention la balise est décalée du chemin au niveau de l'intersection. Attention de bien regarder les définitions afin de savoir quoi chercher.</t>
  </si>
  <si>
    <t>Continuer le chemin et voir l'enchaînement chemin qui part à droite, végétation plus claire sur la gauche et intersection de sentiers sur la gauche qu'il faut prendre. (A défaut la balise 3 est un élément d'arrêt) Une fois le chemin de crête rejoint, il reste juste à regarder sur la droite le bâtiment</t>
  </si>
  <si>
    <t>Beaucoup plus difficile, il est possible de couper à travers bois, même si la forêt est sale. Le chemin nous arrête en contrebas pour prendre à gauche et trouver la balise</t>
  </si>
  <si>
    <t>Le chemin à plat est tranquille, il faut faire attention au passage d'une zone de découvert à une zone de forêt qui donne juste après le chemin à droite pour accéder à la balise</t>
  </si>
  <si>
    <t>Cependant, il faut bien remarquer sur la carte le changement de symbole pour le début du chemin qui demande de la vigilence pour le prendre. Ensuite l'orientation de carrefour est simple et la balise est sur le chemin</t>
  </si>
  <si>
    <t>L'itinéraire ne présente pas de choix. Il suffit de compter les chemins si on souhaite suivre l'avancement. La balise est sur le talus à une intersection. La route est un point remarquable d'arrêt en cas de dépassement de la balise</t>
  </si>
  <si>
    <t>C'est l'itinéraire qui propose le plus de choix : 3 plus ou moins durs en dénivelé ou lecture de carte</t>
  </si>
  <si>
    <t>Le chemin à flanc est peu visible mais attirant. Attention il n'est pas le moins coûteux en dénivelé car redescend ensuite. Le troisième choix est de rejoindre la route et de la suivre sur 200m pour récupérer le sentier qui monte sur la droite. Le pré donne l'approche de la balise et son emplacement</t>
  </si>
  <si>
    <t>A l'intersection le chemin le plus à droite est le plus pentu qui peut rebuter mais le moins exigeant en intersection de chemins donc facile à suivre</t>
  </si>
  <si>
    <t>L'itinéraire ne présente pas de choix. Il est par contre exigeant en dénivelé, attention de bien gérer l'effort</t>
  </si>
  <si>
    <t>24-25 (87-86)</t>
  </si>
  <si>
    <t>25-26 (86-79)</t>
  </si>
  <si>
    <t>7-8 (72-86)</t>
  </si>
  <si>
    <t>L'itinéraire est sans difficulté. Il faut rester vigilent sur le gros carrefour juste avant la balise</t>
  </si>
  <si>
    <t>8-9 (86-71)</t>
  </si>
  <si>
    <t>9-10 (71-91)</t>
  </si>
  <si>
    <t>9-10-11 (91-99-77)</t>
  </si>
  <si>
    <t>L'itinéraire ramène sur le carrefour du Plat Marsan pour la redescente sur le village par la route.</t>
  </si>
  <si>
    <t>10-11 (91-99)</t>
  </si>
  <si>
    <t>Poste de renvoi</t>
  </si>
  <si>
    <t>11-12 (99-81)</t>
  </si>
  <si>
    <t>12-13-14-15-A (81-92-97-78-A)</t>
  </si>
  <si>
    <t>Remonter la route jusqu'à l'hopital et rentrer dans la zone de loisirs par le parking. La balise est visible de loin. La fin est sans difficulté</t>
  </si>
  <si>
    <t>Le retour en sens inverse est possible sur le gros chemin et passer de carrefour en carrefour pour arriver sur la balise. Attention de bien lire son emplacement pour ne pas sembler être perdu à 30m de celle-ci.</t>
  </si>
  <si>
    <r>
      <t>L'itinéraire s'écarte du "trait rouge" avec plus de lecture mais un D+ de seulement 100m.</t>
    </r>
    <r>
      <rPr>
        <sz val="14"/>
        <rFont val="Times New Roman"/>
        <family val="1"/>
      </rPr>
      <t xml:space="preserve"> Un itinéraire encore plus à droite est possible avec une attaque par le haut D+ 100m également</t>
    </r>
  </si>
  <si>
    <t>15-A (76-94-80-93-A)</t>
  </si>
  <si>
    <t>et la petite trace qui amène à la balise</t>
  </si>
  <si>
    <t>D-1 (36)</t>
  </si>
  <si>
    <t>Poste facile techniquement nécessitant une prise de décision rapide (de suite après la prise de carte) sur le choix haut ou bas. Il fallait faire attention à la lecture du code car très proche du 37</t>
  </si>
  <si>
    <t>Lecture plus simple sur le parcours permettant la lecture du poste suivant. Point d'attaque sous forme de main courante en sortie de vert 3. Peut conduire à erreur de poinçon avec le poste 37</t>
  </si>
  <si>
    <t>Dénivelé "absorbé" plus régulièrement. Nécessite un peu plus de vigilance dans les carrefours de chemins. Attaque le long du V3 et groupe de rochers</t>
  </si>
  <si>
    <t>1-2 (36-43)</t>
  </si>
  <si>
    <t>choix typique de rand'O entre un itinéraire tout-terrain proche du trait rouge ou un peu plus long par les chemins. L'itinéraire par la route du bas était bien plus long (2800m) et faisait redescendre tout le relief monté au poste 1, il n'est donc pas détaillé ici. Dans les 2 cas la sortie de poste se faisait en remontant chercher le petit sentier juste au N</t>
  </si>
  <si>
    <t xml:space="preserve">Au début il s'agit de suivre la limite de sapinière puis traverser V1 et blanc à flanc jusqu'au 2e chemin. La traversée de la coupe alors est le véritable problème de cet itinéraire surtout en début de parcours. Puis l'objectif est de rejoindre le croisement de sentier qui sert de point d'attaque du poste en courant au plus propre et sans descendre. </t>
  </si>
  <si>
    <t xml:space="preserve">Après le sentier on suit le muret dans la sapinière jusqu'au chemin que l'on suit plein O facilement.  Il se quitte au niveau du V1pour amorcer la descente sur le poste en passant entre les falaises les plus hautes et le V1 puis la zone d'arbres dispersés.  L'attaque du poste est un peu moins sûre et se fait surtout à vue des "blocs rocheux". Pour 300m de plus (dûs au relief), sa facilité de lecture et de course me parait à privilégier sauf à vouloir attaquer des concurrents en début de course ou semer ceux qui ont moins d'aisance hors-sentiers.  </t>
  </si>
  <si>
    <t xml:space="preserve">Là encore choix typique de rand'O et surtout peu évident même si 100m d'écart ne seront pas rédhibitoires pour le résultat final. Il faut donc choisir vite. Attaque de poste assez équivalente et sans point évident proche. </t>
  </si>
  <si>
    <t>C'est celui qui me sautait le plus au yeux et pourtant c'est le plus long, en plus il finit en montée, c'est un avantage pour un poste à une falaise mais ne permet pas d'arriver vite sur le poste en cas de besoin. On prend donc le chemin à flanc/legère descente puis on remonte dans le blanc en s'appuyant si visibilité limitée sur les fossés et limite de végétation.</t>
  </si>
  <si>
    <t xml:space="preserve">Sauf à mettre 1mn à le choisir c'est l'itinéraire le plus rentable ici donc peut permettre de creuser un écart éventuellement. On va chercher le chemin qui monte puis on passe en dessous de la "Roche des fées" (ce qui permet accessoirement de voir cette particularité de la carte) en optimisant la traversée de la zone sale au sol. puis attaque du poste en descente en s'appuyant sur les falaises et la clairière avant le poste. </t>
  </si>
  <si>
    <t>3-4 (46-41)</t>
  </si>
  <si>
    <t xml:space="preserve">Pas vraiment de choix sur cet itinéraire par contre premier poste "rapide" (descente) donc nécessite bcp de vigilance pour ne pas dépasser le poste et avoir à remonter ce qui coûte cher. D'autant qu'il s'agit d'un ravin donc le poste peut  être "caché". </t>
  </si>
  <si>
    <t xml:space="preserve">Sortie du poste en contournant les zones sales (V2 et coupe) puis on attaque la descente le long de la limite du V1 et ensuite à la boussole sur le poste. La petite zone de V1 avant le poste peut réduire la visibilité du poste mais peut aussi guider l'orienteur. </t>
  </si>
  <si>
    <t>4-5 (41-54)</t>
  </si>
  <si>
    <t xml:space="preserve">A nouveau un grand poste à poste et des zones de végétation sales. Poste également à flanc (10m de différence), le relief peut donc avoir son importance sur cet itinéraire. Un itinéraire est aussi possible par la route de bord de carte et le hameau de Barbéry mais n'étant pas plus court (3400m) que celui de droite il ne parait pas intéressant. </t>
  </si>
  <si>
    <t xml:space="preserve">Bien plus court mais plus sollicitant en lecture de carte et moins courant. L'objectif en sortie de poste est de rejoindre le 3e chemin au N en traversant ou contournant au mieux les zones de végétation sale.  C'est la rapidité de cette sortie de poste qui déterminera tout le gain de cet itinéraire. Ensuite on suit globalement les chemins N en lecture assez facile. pour gagner un peu de dénivelé on peut couper le premier angle de chemins dans le blanc et V1. Attaque identique au choix bleu. Une petite variante peut sembler exister à l'attaque du poste en contournant le champ par la gauche dans le V1 puis le long de la coupe mais plus long et hors-sentier donc ne peut conduire en réalite qu'à perdre du temps. </t>
  </si>
  <si>
    <t xml:space="preserve">C'est celui qui se voit le plus naturellement il me semble mais c'est aussi le plus long et celui avec le plus de montée. A privilégier seulement pour ceux qui ne veulent pas slalomer dans la végétation et les chemins et bons coureurs. On rejoint le chemin de crête par la "roche des fées" puis on suit globalement les chemins de gauche en direction du N. Attaque du poste par le haut en contournant simplement la coupe. </t>
  </si>
  <si>
    <t>5-6 (54-66)</t>
  </si>
  <si>
    <t xml:space="preserve">2e grand poste à poste de suite. Cependant ici les choix me paraissent plus évident. </t>
  </si>
  <si>
    <t xml:space="preserve">celui qui fait ce choix à coup sûr aura perdu du temps mais assez simple à suivre. On descend au chemin du bas puis on le suit au N pour contourner les "grandes terres" et remonter par le chemin sur le poste. </t>
  </si>
  <si>
    <t xml:space="preserve">On sort par le haut pour prendre le chemin globalement N (2 carrefours dont le premier à être vigilant) jusqu'à la tache de V3. Ensuite direction N à flanc dans le blanc jusqu'au chemin sous le poste puis la jonction de chemins sert de point d'attaque. Itinéraire bien plus court et à priori propre donc il était celui à privilégier. </t>
  </si>
  <si>
    <t xml:space="preserve">Même début que l'itinéraire 2 puis au niveau de la tache de V3 on continue sur le chemin qui monte sur la crête puis on passe à la "croix du sud" pour prendre le chemin N-O. qui mène au poste.  Attaque identique par la jonction de chemins. </t>
  </si>
  <si>
    <t>6-7 (66-69)</t>
  </si>
  <si>
    <t>Poste et cheminement assez faciles avec un micro-choix à mi-itinéraire</t>
  </si>
  <si>
    <t xml:space="preserve">On redescend au chemin qu'on suit au N puis le choix se fait au niveau du 2e carrefour. Le rouge emprunte le chemin de gauche qui descend puis il faut remonter par le 3e petit sentier sur la droite jusqu'au talus qui mène au poste. Mais près de 250m de plus c'est beaucoup pour ce genre de poste. une petite variante permettrait de réduire cet écart en longeant en forêt la coupe puis attaque identique. </t>
  </si>
  <si>
    <t>On redescend au chemin qu'on suit au N puis le choix se fait au niveau du 2e carrefour. Le bleu prend le chemin de droite qui monte très légèrement. Il faut passer la coupe avant de plonger sur le poste ou plus exactement sur le talus en légère erreur volontaire à gauche. Avec moins de distance et dénivelé il y avait de quoi gagner du temps sur ce micro-choix</t>
  </si>
  <si>
    <t>7-8 (69-70)</t>
  </si>
  <si>
    <t xml:space="preserve">Petit poste à poste qui varie un peu le rythme des postes et ses éléments linéaires (talus, fossé) doivent permettre de trouver le poste sans souci. </t>
  </si>
  <si>
    <t>8-9 (70-67)</t>
  </si>
  <si>
    <t>Là encore pas vraiment de choix d'itinéraires mais ce poste est exigeant physiquement (montée) et impose un cheminement hors-sentier (son seul intérêt) dans une forêt plutôt sale et sans visibilité. Ce sont 2 postes de suite qui ne permettaient pas ou difficilement de préparer ou visualiser la suite du parcours. Dommage qu'il n'y ait pas juste derrière un poste à poste au choix complexe</t>
  </si>
  <si>
    <t>9-10 (67-63)</t>
  </si>
  <si>
    <t xml:space="preserve">Poste courant et également sans choix d'itinéraire et sans difficulté techniques (1 seul chemin puis passage à la "croix des serments" puis attaque par la bande blanche assez étroite et poste dans l'angle ne doivent pas occasionner de perte de temps). Impératif d'en profiter pour lire les postes suivants. </t>
  </si>
  <si>
    <t>10-11 (63-65)</t>
  </si>
  <si>
    <t>Un petit choix d'itinéraire même si par comparaison végétation/chemin très peu auront certainement privilégié le plus court</t>
  </si>
  <si>
    <t>itinéraire plus court mais tout hors-sentier et dans une végétation plutôt sale. Le gain potentiel est malheureusement trop faible pour que celui qui ne se laissait pas aveugler par le chemin de droite soit vraiment gagnant. Attaque sécurisée par angle de clôture et possible erreur volontaire sur limite de végétation</t>
  </si>
  <si>
    <t xml:space="preserve">Sortie identique à l'attaque du poste précédant puis chemin en descente. Attaque au niveau de la clôture donc un peu loin et végétation V1 nécessitant vigilance et azimut. </t>
  </si>
  <si>
    <t>11-12 (65-61)</t>
  </si>
  <si>
    <t>poste de renvoi pour éviter des traversées de propriétés. Sans difficulté. Et permettait aussi de préparer le choix suivant</t>
  </si>
  <si>
    <t>12-13 (61-59)</t>
  </si>
  <si>
    <t xml:space="preserve">poste à poste le plus long du circuit avec du choix mais peu de difficulté technique. De toute évidence un itinéraire qu'il fallait avoir préparé à l'avance et si possible prendre le bon choix pour pouvoir faire un résultat. </t>
  </si>
  <si>
    <t xml:space="preserve">itinéraire le plus court et proche du trait rouge. A la première impression le souci était au niveau du dénivelé puisqu'il donne l'impression de s'enfoncer dans le vallon vers "la Roche" pour bien remonter ensuite. Mais finalement peu de différence avec les autres possibilités donc certainement le plus intéressant. Suivre le chemin principal jusqu'à "la roche" puis la route jusqu'au ruisseau. Prendre alors le chemin qui remonte le long du ruisseau, le passer puis couper pour rejoindre le 2e chemin qui monte plein S. Attaque du poste très simple après le V2 et au niveau de la jonction </t>
  </si>
  <si>
    <t xml:space="preserve">C'est celui qui me paraissait le plus intéressant mais au final guère plus plat (20m de moins), plus long et avec une attaque de poste bien plus difficile et hasardeuse ce n'était pas celui à privilégier.  Suivre la route et chemin jusqu'au 2e Y puis prendre le chemin de droite. Suivre le chemin puis sentier à peu près plat. au carrefour avant la coupe prendre le chemin gauche-droite à plat jusqu'au groupe de rochers et la jonction de chemins en descente. couper à travers forêt sans perdre de relief, traverser le ruisseau et rejoindre le sentier pour passer la coupe et attaquer le poste de l'angle en montant légèrement et en regardant les différences de végétation et éventuellement les rochers en dessous du poste. </t>
  </si>
  <si>
    <t xml:space="preserve">itinéraire le plus long et avec le plus de dénivelé. Forcément peu intéressant même si tout le long sur chemin et attaque facile.  Suivre la route et chemin jusqu'au 2e Y puis prendre le chemin de droite. Suivre le chemin puis sentier à peu près plat. au carrefour avant la coupe prendre le chemin de droite qui monte puis à chaque carrefour à gauche. attaque du poste en regardant à gauche la zone rocheuse depuis la jonction avant le poste et sinon depuis le carrefour juste après le poste. </t>
  </si>
  <si>
    <t>13-14 (59-57)</t>
  </si>
  <si>
    <t>Itinéraire assez évident et facile si l'on prenait les chemins. Seuls l'attaque du poste et le  poste (ruine) étaient vraiment intéressants</t>
  </si>
  <si>
    <t xml:space="preserve">itinéraire plus court de 15m! Pour bien plus de difficulté de course donc pas intéressant. Il fallait longer la coupe puis passer après le chemin entre les 2 zones de V3 jusqu'au chemin de crête puis à droite pour attaquer le poste depuis l'angle de muret. </t>
  </si>
  <si>
    <t xml:space="preserve">L'itinéraire qui sautait le plus aux yeux et bien le plus intéressant. Suivre le chemin au S-O puis le chemin en montée toujours direction S-0 jusqu'au chemin de crête. Attaque du poste depuis angle de muret en s'aidant du relief. Variante possible en coupant à mi pente depuis les chemins en Y dans la sapinière, par contre impose d'etre vigilant sur azimut et s'aider uniquement du petit sommet proche du poste. </t>
  </si>
  <si>
    <t>14-15 (57-85)</t>
  </si>
  <si>
    <t xml:space="preserve">La crête est passée voici un joli poste en descente qui a surement été apprécié après toute la montée. Itinéraires assez équivalents donc l'important était surtout de choisir vite. </t>
  </si>
  <si>
    <t xml:space="preserve">revenir sur le chemin de crête jusqu'au départ de sentier dans le blanc pour descendre sur le chemin du dessous. Prendre à gauche pour passer le V3 puis descendre dans la forêt avec erreur volontaire pour tomber sur le sentier au-dessus du poste pour venir ensuite au carrefour attaquer le poste. Variante il peut être possible d'attaquer le poste tout droit depuis la fin du V3 mais c'est une prise de risque qui à ce niveau de la course me paraît pas intéressante. </t>
  </si>
  <si>
    <t xml:space="preserve">L'avantage de cet itinéraire est d'attaquer tout de suite la descente direction S-E pour rejoindre le sentier et de se griser un peu de reprendre de la vitesse de course, par contre plus long hors sentier et oblige à remonter de 10m alors que la distance est plus courte. Attaque identique à l'itinéraire rouge. </t>
  </si>
  <si>
    <t>15-16 (85-73)</t>
  </si>
  <si>
    <t>Poste en descente là encore avec des choix peu discriminants.</t>
  </si>
  <si>
    <t xml:space="preserve">l'idée de cet itinéraire était de suivre globalement le ruisseau en trouvant les passages les plus courants. Ce poste nécessite simplement d'être vigilant sur le nombre de chemins à traverser avant de trouver le poste. </t>
  </si>
  <si>
    <t xml:space="preserve">option au plus court de cet itinéraire à travers les sapinières avec l'avantage en plus de faire la fin d'itinéraire et l'attaque en suivant le chemin proche du poste. Et en terme de vitesse de course certainement équivalent donc itinéraire à privilégier à condition de le choisir très vite. </t>
  </si>
  <si>
    <t>16-17 (73-75)</t>
  </si>
  <si>
    <t xml:space="preserve">Poste en descente très rapide et sans choix, comme tous ces postes. Le seul problème est de ne pas louper le poste à la descente pour ne pas perdre du temps et de l'énergie à remonter. En sortie suivre le ruisseau jusqu'au chemin, à droite puis à la jonction on descend à l'azimut sur le poste. </t>
  </si>
  <si>
    <t>17-18 (75-87)</t>
  </si>
  <si>
    <t>dernier poste long, en montée et avec du choix; peut donc permettre de faire un dernier écart avec d'autres concurrents</t>
  </si>
  <si>
    <t>descente à la piste forestière puis la suivre jusqu'à la route. Longer la route sur 300-400m puis prendre le chemin qui monte jusqu'au champs. Enfin longer le champs dans la forêt et attaquer le poste en remontant le ruisseau</t>
  </si>
  <si>
    <t xml:space="preserve">même sortie de poste puis remonter dans la sapinière sale pour rejoindre le chemin au-dessus.  Prendre le chemin qui monte S-O droit dans la pente.  Au chemin du haut prendre à gauche. Après la coupe descendre dans la forêt jusqu'au ruisseau puis attaquer le poste. </t>
  </si>
  <si>
    <t xml:space="preserve">choix plus long et avec autant de dénivellé donc pas intéressant. </t>
  </si>
  <si>
    <t>18-19 (87-86)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</si>
</sst>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s>
  <fonts count="14">
    <font>
      <sz val="10"/>
      <name val="Arial"/>
      <family val="0"/>
    </font>
    <font>
      <b/>
      <sz val="12"/>
      <name val="Times New Roman"/>
      <family val="1"/>
    </font>
    <font>
      <sz val="12"/>
      <name val="Arial"/>
      <family val="0"/>
    </font>
    <font>
      <sz val="10"/>
      <name val="Times New Roman"/>
      <family val="1"/>
    </font>
    <font>
      <b/>
      <sz val="10"/>
      <name val="Times New Roman"/>
      <family val="1"/>
    </font>
    <font>
      <sz val="12"/>
      <name val="Times New Roman"/>
      <family val="1"/>
    </font>
    <font>
      <b/>
      <sz val="11"/>
      <name val="Times New Roman"/>
      <family val="1"/>
    </font>
    <font>
      <sz val="14"/>
      <name val="Arial"/>
      <family val="0"/>
    </font>
    <font>
      <sz val="14"/>
      <name val="Times New Roman"/>
      <family val="1"/>
    </font>
    <font>
      <b/>
      <sz val="14"/>
      <name val="Times New Roman"/>
      <family val="1"/>
    </font>
    <font>
      <sz val="20"/>
      <name val="Arial"/>
      <family val="0"/>
    </font>
    <font>
      <sz val="16"/>
      <name val="Times New Roman"/>
      <family val="1"/>
    </font>
    <font>
      <sz val="16"/>
      <name val="Arial"/>
      <family val="0"/>
    </font>
    <font>
      <b/>
      <sz val="16"/>
      <name val="Times New Roman"/>
      <family val="1"/>
    </font>
  </fonts>
  <fills count="2">
    <fill>
      <patternFill/>
    </fill>
    <fill>
      <patternFill patternType="gray125"/>
    </fill>
  </fills>
  <borders count="26">
    <border>
      <left/>
      <right/>
      <top/>
      <bottom/>
      <diagonal/>
    </border>
    <border>
      <left style="medium"/>
      <right style="medium"/>
      <top>
        <color indexed="63"/>
      </top>
      <bottom style="medium"/>
    </border>
    <border>
      <left style="thin"/>
      <right style="medium"/>
      <top>
        <color indexed="63"/>
      </top>
      <bottom style="medium"/>
    </border>
    <border>
      <left style="medium"/>
      <right style="thin"/>
      <top style="medium"/>
      <bottom style="medium"/>
    </border>
    <border>
      <left style="medium"/>
      <right style="thin"/>
      <top>
        <color indexed="63"/>
      </top>
      <bottom style="medium"/>
    </border>
    <border>
      <left style="medium"/>
      <right>
        <color indexed="63"/>
      </right>
      <top style="medium"/>
      <bottom style="medium"/>
    </border>
    <border>
      <left style="thin"/>
      <right style="medium"/>
      <top style="medium"/>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thin"/>
      <right style="medium"/>
      <top>
        <color indexed="63"/>
      </top>
      <bottom>
        <color indexed="63"/>
      </bottom>
    </border>
    <border>
      <left style="thin"/>
      <right>
        <color indexed="63"/>
      </right>
      <top>
        <color indexed="63"/>
      </top>
      <bottom style="medium"/>
    </border>
    <border>
      <left>
        <color indexed="63"/>
      </left>
      <right style="thin"/>
      <top style="medium"/>
      <bottom style="medium"/>
    </border>
    <border>
      <left style="medium"/>
      <right style="medium"/>
      <top style="medium"/>
      <bottom style="medium"/>
    </border>
    <border>
      <left>
        <color indexed="63"/>
      </left>
      <right>
        <color indexed="63"/>
      </right>
      <top>
        <color indexed="63"/>
      </top>
      <bottom style="medium"/>
    </border>
    <border>
      <left style="medium"/>
      <right style="thin"/>
      <top style="medium"/>
      <bottom>
        <color indexed="63"/>
      </bottom>
    </border>
    <border>
      <left>
        <color indexed="63"/>
      </left>
      <right>
        <color indexed="63"/>
      </right>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3" fillId="0" borderId="1" xfId="0" applyFont="1" applyBorder="1" applyAlignment="1">
      <alignment horizontal="left" wrapText="1"/>
    </xf>
    <xf numFmtId="0" fontId="4" fillId="0" borderId="2" xfId="0" applyFont="1" applyBorder="1" applyAlignment="1">
      <alignment horizontal="left"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vertical="center"/>
    </xf>
    <xf numFmtId="0" fontId="3" fillId="0" borderId="0" xfId="0" applyFont="1" applyBorder="1" applyAlignment="1">
      <alignment vertical="center" wrapText="1"/>
    </xf>
    <xf numFmtId="0" fontId="5" fillId="0" borderId="6" xfId="0" applyFont="1" applyBorder="1" applyAlignment="1">
      <alignment wrapText="1"/>
    </xf>
    <xf numFmtId="0" fontId="5" fillId="0" borderId="7" xfId="0" applyFont="1" applyBorder="1" applyAlignment="1">
      <alignment wrapText="1"/>
    </xf>
    <xf numFmtId="0" fontId="5" fillId="0" borderId="2" xfId="0" applyFont="1" applyBorder="1" applyAlignment="1">
      <alignment vertical="center" wrapText="1"/>
    </xf>
    <xf numFmtId="0" fontId="5" fillId="0" borderId="8" xfId="0" applyFont="1" applyBorder="1" applyAlignment="1">
      <alignment vertical="center" wrapText="1"/>
    </xf>
    <xf numFmtId="0" fontId="0" fillId="0" borderId="3" xfId="0" applyBorder="1" applyAlignment="1">
      <alignment horizontal="center" vertical="center" wrapText="1"/>
    </xf>
    <xf numFmtId="0" fontId="1" fillId="0" borderId="9" xfId="0" applyFont="1" applyBorder="1" applyAlignment="1">
      <alignment wrapText="1"/>
    </xf>
    <xf numFmtId="0" fontId="1" fillId="0" borderId="8" xfId="0" applyFont="1" applyBorder="1" applyAlignment="1">
      <alignment vertical="center" wrapText="1"/>
    </xf>
    <xf numFmtId="0" fontId="1" fillId="0" borderId="10" xfId="0" applyFont="1" applyBorder="1" applyAlignment="1">
      <alignment wrapText="1"/>
    </xf>
    <xf numFmtId="0" fontId="1" fillId="0" borderId="8" xfId="0" applyFont="1" applyBorder="1" applyAlignment="1">
      <alignment wrapText="1"/>
    </xf>
    <xf numFmtId="0" fontId="5" fillId="0" borderId="11" xfId="0" applyFont="1" applyBorder="1" applyAlignment="1">
      <alignment wrapText="1"/>
    </xf>
    <xf numFmtId="0" fontId="1" fillId="0" borderId="2"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wrapText="1"/>
    </xf>
    <xf numFmtId="0" fontId="2" fillId="0" borderId="0" xfId="0" applyFont="1" applyAlignment="1">
      <alignment horizontal="center"/>
    </xf>
    <xf numFmtId="0" fontId="7" fillId="0" borderId="0" xfId="0" applyFont="1" applyAlignment="1">
      <alignment horizontal="center"/>
    </xf>
    <xf numFmtId="0" fontId="9" fillId="0" borderId="2" xfId="0" applyFont="1" applyBorder="1" applyAlignment="1">
      <alignment horizontal="left" wrapText="1"/>
    </xf>
    <xf numFmtId="0" fontId="8" fillId="0" borderId="1" xfId="0" applyFont="1" applyBorder="1" applyAlignment="1">
      <alignment horizontal="left" wrapText="1"/>
    </xf>
    <xf numFmtId="0" fontId="7" fillId="0" borderId="5" xfId="0" applyFont="1" applyBorder="1" applyAlignment="1">
      <alignment/>
    </xf>
    <xf numFmtId="0" fontId="8" fillId="0" borderId="6" xfId="0" applyFont="1" applyBorder="1" applyAlignment="1">
      <alignment wrapText="1"/>
    </xf>
    <xf numFmtId="0" fontId="9" fillId="0" borderId="9" xfId="0" applyFont="1" applyBorder="1" applyAlignment="1">
      <alignment vertical="center" wrapText="1"/>
    </xf>
    <xf numFmtId="0" fontId="8" fillId="0" borderId="8" xfId="0" applyFont="1" applyBorder="1" applyAlignment="1">
      <alignment wrapText="1"/>
    </xf>
    <xf numFmtId="0" fontId="9" fillId="0" borderId="8" xfId="0" applyFont="1" applyBorder="1" applyAlignment="1">
      <alignment wrapText="1"/>
    </xf>
    <xf numFmtId="0" fontId="9" fillId="0" borderId="10" xfId="0" applyFont="1" applyBorder="1" applyAlignment="1">
      <alignment wrapText="1"/>
    </xf>
    <xf numFmtId="0" fontId="8" fillId="0" borderId="7" xfId="0" applyFont="1" applyBorder="1" applyAlignment="1">
      <alignment wrapText="1"/>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8" fillId="0" borderId="6" xfId="0" applyFont="1" applyBorder="1" applyAlignment="1">
      <alignment vertical="center" wrapText="1"/>
    </xf>
    <xf numFmtId="0" fontId="9" fillId="0" borderId="13" xfId="0" applyFont="1" applyBorder="1" applyAlignment="1">
      <alignment wrapText="1"/>
    </xf>
    <xf numFmtId="0" fontId="7" fillId="0" borderId="3" xfId="0" applyFont="1" applyFill="1" applyBorder="1" applyAlignment="1">
      <alignment horizontal="center" vertical="center"/>
    </xf>
    <xf numFmtId="0" fontId="9" fillId="0" borderId="9" xfId="0" applyFont="1" applyBorder="1" applyAlignment="1">
      <alignment wrapText="1"/>
    </xf>
    <xf numFmtId="0" fontId="8" fillId="0" borderId="13" xfId="0" applyFont="1" applyBorder="1" applyAlignment="1">
      <alignment wrapText="1"/>
    </xf>
    <xf numFmtId="0" fontId="7" fillId="0" borderId="3" xfId="0" applyFont="1" applyBorder="1" applyAlignment="1">
      <alignment/>
    </xf>
    <xf numFmtId="0" fontId="7" fillId="0" borderId="4" xfId="0" applyFont="1" applyBorder="1" applyAlignment="1">
      <alignment horizontal="center" vertical="center"/>
    </xf>
    <xf numFmtId="0" fontId="9" fillId="0" borderId="14" xfId="0" applyFont="1" applyBorder="1" applyAlignment="1">
      <alignment/>
    </xf>
    <xf numFmtId="0" fontId="8" fillId="0" borderId="1" xfId="0" applyFont="1" applyBorder="1" applyAlignment="1">
      <alignment wrapText="1"/>
    </xf>
    <xf numFmtId="0" fontId="8" fillId="0" borderId="2" xfId="0" applyFont="1" applyBorder="1" applyAlignment="1">
      <alignment vertical="center" wrapText="1"/>
    </xf>
    <xf numFmtId="0" fontId="8" fillId="0" borderId="13" xfId="0" applyFont="1" applyBorder="1" applyAlignment="1">
      <alignment/>
    </xf>
    <xf numFmtId="0" fontId="7" fillId="0" borderId="3" xfId="0" applyFont="1" applyBorder="1" applyAlignment="1">
      <alignment vertical="center"/>
    </xf>
    <xf numFmtId="0" fontId="8" fillId="0" borderId="9" xfId="0" applyFont="1" applyBorder="1" applyAlignment="1">
      <alignment/>
    </xf>
    <xf numFmtId="0" fontId="7" fillId="0" borderId="15" xfId="0" applyFont="1" applyBorder="1" applyAlignment="1">
      <alignment/>
    </xf>
    <xf numFmtId="0" fontId="7" fillId="0" borderId="4" xfId="0" applyFont="1" applyBorder="1" applyAlignment="1">
      <alignment/>
    </xf>
    <xf numFmtId="0" fontId="8" fillId="0" borderId="2" xfId="0" applyFont="1" applyBorder="1" applyAlignment="1">
      <alignment/>
    </xf>
    <xf numFmtId="0" fontId="9" fillId="0" borderId="16" xfId="0" applyFont="1" applyBorder="1" applyAlignment="1">
      <alignment vertical="center" wrapText="1"/>
    </xf>
    <xf numFmtId="0" fontId="8" fillId="0" borderId="9" xfId="0" applyFont="1" applyBorder="1" applyAlignment="1">
      <alignment vertical="center" wrapText="1"/>
    </xf>
    <xf numFmtId="0" fontId="9" fillId="0" borderId="8" xfId="0" applyFont="1" applyBorder="1" applyAlignment="1">
      <alignment vertical="center" wrapText="1"/>
    </xf>
    <xf numFmtId="0" fontId="7" fillId="0" borderId="3" xfId="0" applyFont="1" applyBorder="1" applyAlignment="1">
      <alignment wrapText="1"/>
    </xf>
    <xf numFmtId="0" fontId="7" fillId="0" borderId="3" xfId="0" applyFont="1" applyBorder="1" applyAlignment="1">
      <alignment vertical="center" wrapText="1"/>
    </xf>
    <xf numFmtId="0" fontId="9" fillId="0" borderId="9" xfId="0" applyFont="1" applyBorder="1" applyAlignment="1">
      <alignment horizontal="center" vertical="center" wrapText="1"/>
    </xf>
    <xf numFmtId="0" fontId="9" fillId="0" borderId="0" xfId="0" applyFont="1" applyAlignment="1">
      <alignment/>
    </xf>
    <xf numFmtId="0" fontId="11" fillId="0" borderId="2" xfId="0" applyFont="1" applyBorder="1" applyAlignment="1">
      <alignment horizontal="left" wrapText="1"/>
    </xf>
    <xf numFmtId="0" fontId="11" fillId="0" borderId="2" xfId="0" applyFont="1" applyBorder="1" applyAlignment="1">
      <alignment wrapText="1"/>
    </xf>
    <xf numFmtId="0" fontId="11" fillId="0" borderId="8" xfId="0" applyFont="1" applyBorder="1" applyAlignment="1">
      <alignment wrapText="1"/>
    </xf>
    <xf numFmtId="0" fontId="13" fillId="0" borderId="8" xfId="0" applyFont="1" applyBorder="1" applyAlignment="1">
      <alignment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wrapText="1"/>
    </xf>
    <xf numFmtId="0" fontId="13" fillId="0" borderId="11" xfId="0" applyFont="1" applyBorder="1" applyAlignment="1">
      <alignment horizontal="center" vertical="center" wrapText="1"/>
    </xf>
    <xf numFmtId="0" fontId="13" fillId="0" borderId="1" xfId="0" applyFont="1" applyBorder="1" applyAlignment="1">
      <alignment wrapText="1"/>
    </xf>
    <xf numFmtId="0" fontId="13" fillId="0" borderId="2" xfId="0" applyFont="1" applyBorder="1" applyAlignment="1">
      <alignment horizontal="center" vertical="center" wrapText="1"/>
    </xf>
    <xf numFmtId="0" fontId="13" fillId="0" borderId="1" xfId="0" applyFont="1" applyBorder="1" applyAlignment="1">
      <alignment horizontal="left" wrapText="1"/>
    </xf>
    <xf numFmtId="0" fontId="13" fillId="0" borderId="2" xfId="0" applyFont="1" applyBorder="1" applyAlignment="1">
      <alignment wrapText="1"/>
    </xf>
    <xf numFmtId="0" fontId="7" fillId="0" borderId="15" xfId="0" applyFont="1" applyBorder="1" applyAlignment="1">
      <alignment horizontal="center"/>
    </xf>
    <xf numFmtId="0" fontId="7" fillId="0" borderId="4" xfId="0" applyFont="1" applyBorder="1" applyAlignment="1">
      <alignment horizontal="center"/>
    </xf>
    <xf numFmtId="0" fontId="8" fillId="0" borderId="17" xfId="0" applyFont="1" applyBorder="1" applyAlignment="1">
      <alignment horizontal="center"/>
    </xf>
    <xf numFmtId="0" fontId="8" fillId="0" borderId="9"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3" xfId="0" applyFont="1" applyBorder="1" applyAlignment="1">
      <alignment horizontal="center"/>
    </xf>
    <xf numFmtId="0" fontId="8" fillId="0" borderId="18" xfId="0" applyFont="1" applyBorder="1" applyAlignment="1">
      <alignment horizontal="center" wrapText="1"/>
    </xf>
    <xf numFmtId="0" fontId="7" fillId="0" borderId="19" xfId="0" applyFont="1" applyBorder="1" applyAlignment="1">
      <alignment horizontal="center" wrapText="1"/>
    </xf>
    <xf numFmtId="0" fontId="7" fillId="0" borderId="15" xfId="0" applyFont="1" applyBorder="1" applyAlignment="1">
      <alignment vertical="center"/>
    </xf>
    <xf numFmtId="0" fontId="7" fillId="0" borderId="4" xfId="0" applyFont="1" applyBorder="1" applyAlignment="1">
      <alignment vertical="center"/>
    </xf>
    <xf numFmtId="0" fontId="10" fillId="0" borderId="0" xfId="0" applyFont="1" applyAlignment="1">
      <alignment horizont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8" fillId="0" borderId="20" xfId="0" applyFont="1" applyBorder="1" applyAlignment="1">
      <alignment horizont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6" xfId="0" applyFont="1" applyBorder="1" applyAlignment="1">
      <alignment horizontal="center"/>
    </xf>
    <xf numFmtId="0" fontId="9" fillId="0" borderId="17" xfId="0" applyFont="1" applyBorder="1" applyAlignment="1">
      <alignment horizontal="center" vertical="center" wrapText="1"/>
    </xf>
    <xf numFmtId="0" fontId="0" fillId="0" borderId="15" xfId="0" applyBorder="1" applyAlignment="1">
      <alignment vertical="center"/>
    </xf>
    <xf numFmtId="0" fontId="0" fillId="0" borderId="4" xfId="0" applyBorder="1" applyAlignment="1">
      <alignment vertical="center"/>
    </xf>
    <xf numFmtId="0" fontId="3" fillId="0" borderId="18" xfId="0" applyFont="1" applyBorder="1" applyAlignment="1">
      <alignment horizontal="center" wrapText="1"/>
    </xf>
    <xf numFmtId="0" fontId="0" fillId="0" borderId="19" xfId="0" applyBorder="1" applyAlignment="1">
      <alignment horizontal="center" wrapText="1"/>
    </xf>
    <xf numFmtId="0" fontId="0" fillId="0" borderId="15" xfId="0" applyBorder="1" applyAlignment="1">
      <alignment horizontal="center" vertical="center"/>
    </xf>
    <xf numFmtId="0" fontId="0" fillId="0" borderId="4" xfId="0" applyBorder="1" applyAlignment="1">
      <alignment horizontal="center" vertical="center"/>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18" xfId="0" applyFont="1" applyBorder="1" applyAlignment="1">
      <alignment horizontal="center" wrapText="1"/>
    </xf>
    <xf numFmtId="0" fontId="12" fillId="0" borderId="19" xfId="0" applyFont="1" applyBorder="1" applyAlignment="1">
      <alignment horizontal="center" wrapText="1"/>
    </xf>
    <xf numFmtId="0" fontId="11" fillId="0" borderId="18" xfId="0" applyFont="1" applyBorder="1" applyAlignment="1">
      <alignment horizontal="center"/>
    </xf>
    <xf numFmtId="0" fontId="11" fillId="0" borderId="19" xfId="0" applyFont="1" applyBorder="1" applyAlignment="1">
      <alignment horizontal="center"/>
    </xf>
    <xf numFmtId="0" fontId="11" fillId="0" borderId="17"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11" fillId="0" borderId="1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9" xfId="0" applyFont="1" applyBorder="1" applyAlignment="1">
      <alignment horizont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11" fillId="0" borderId="11" xfId="0" applyFont="1" applyBorder="1" applyAlignment="1">
      <alignment horizontal="center" wrapText="1"/>
    </xf>
    <xf numFmtId="0" fontId="11" fillId="0" borderId="8" xfId="0" applyFont="1" applyBorder="1" applyAlignment="1">
      <alignment horizont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23" xfId="0" applyFont="1" applyBorder="1" applyAlignment="1">
      <alignment horizont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center"/>
    </xf>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17" xfId="0" applyFont="1" applyBorder="1" applyAlignment="1">
      <alignment horizontal="center" wrapText="1"/>
    </xf>
    <xf numFmtId="0" fontId="5" fillId="0" borderId="9" xfId="0" applyFont="1" applyBorder="1" applyAlignment="1">
      <alignment horizontal="center" wrapText="1"/>
    </xf>
    <xf numFmtId="0" fontId="5" fillId="0" borderId="11" xfId="0" applyFont="1" applyBorder="1" applyAlignment="1">
      <alignment horizontal="center" wrapText="1"/>
    </xf>
    <xf numFmtId="0" fontId="5" fillId="0" borderId="8" xfId="0" applyFont="1" applyBorder="1" applyAlignment="1">
      <alignment horizontal="center" wrapText="1"/>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0" fillId="0" borderId="24" xfId="0" applyBorder="1" applyAlignment="1">
      <alignment vertical="center"/>
    </xf>
    <xf numFmtId="0" fontId="3" fillId="0" borderId="25" xfId="0" applyFont="1" applyBorder="1" applyAlignment="1">
      <alignment horizontal="center" wrapText="1"/>
    </xf>
    <xf numFmtId="0" fontId="3" fillId="0" borderId="10" xfId="0" applyFont="1" applyBorder="1" applyAlignment="1">
      <alignment horizontal="center" wrapText="1"/>
    </xf>
    <xf numFmtId="0" fontId="3" fillId="0" borderId="2" xfId="0" applyFont="1" applyBorder="1" applyAlignment="1">
      <alignment horizontal="left" wrapText="1"/>
    </xf>
    <xf numFmtId="0" fontId="4" fillId="0" borderId="1"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66"/>
  <sheetViews>
    <sheetView tabSelected="1" workbookViewId="0" topLeftCell="A1">
      <selection activeCell="A1" sqref="A1:C1"/>
    </sheetView>
  </sheetViews>
  <sheetFormatPr defaultColWidth="11.421875" defaultRowHeight="12.75"/>
  <cols>
    <col min="1" max="1" width="16.28125" style="0" customWidth="1"/>
    <col min="2" max="2" width="64.140625" style="0" customWidth="1"/>
    <col min="3" max="3" width="64.7109375" style="0" customWidth="1"/>
    <col min="4" max="4" width="3.421875" style="0" customWidth="1"/>
    <col min="9" max="9" width="8.8515625" style="0" customWidth="1"/>
  </cols>
  <sheetData>
    <row r="1" spans="1:8" ht="25.5">
      <c r="A1" s="86" t="s">
        <v>68</v>
      </c>
      <c r="B1" s="86"/>
      <c r="C1" s="86"/>
      <c r="D1" s="3"/>
      <c r="E1" s="3"/>
      <c r="F1" s="3"/>
      <c r="G1" s="3"/>
      <c r="H1" s="3"/>
    </row>
    <row r="2" ht="33" customHeight="1">
      <c r="A2" s="1" t="s">
        <v>67</v>
      </c>
    </row>
    <row r="3" spans="1:3" ht="18.75" thickBot="1">
      <c r="A3" s="1"/>
      <c r="B3" s="28" t="s">
        <v>70</v>
      </c>
      <c r="C3" s="28" t="s">
        <v>71</v>
      </c>
    </row>
    <row r="4" spans="1:3" ht="18.75">
      <c r="A4" s="84" t="s">
        <v>69</v>
      </c>
      <c r="B4" s="82" t="s">
        <v>179</v>
      </c>
      <c r="C4" s="83"/>
    </row>
    <row r="5" spans="1:3" ht="57" thickBot="1">
      <c r="A5" s="85"/>
      <c r="B5" s="29" t="s">
        <v>72</v>
      </c>
      <c r="C5" s="30" t="s">
        <v>180</v>
      </c>
    </row>
    <row r="6" spans="1:3" ht="57" thickBot="1">
      <c r="A6" s="31" t="s">
        <v>73</v>
      </c>
      <c r="B6" s="32" t="s">
        <v>201</v>
      </c>
      <c r="C6" s="33" t="s">
        <v>181</v>
      </c>
    </row>
    <row r="7" spans="1:3" ht="13.5" customHeight="1">
      <c r="A7" s="75" t="s">
        <v>74</v>
      </c>
      <c r="B7" s="79" t="s">
        <v>182</v>
      </c>
      <c r="C7" s="80"/>
    </row>
    <row r="8" spans="1:3" ht="57" thickBot="1">
      <c r="A8" s="76"/>
      <c r="B8" s="34" t="s">
        <v>183</v>
      </c>
      <c r="C8" s="35" t="s">
        <v>184</v>
      </c>
    </row>
    <row r="9" spans="1:3" ht="18.75">
      <c r="A9" s="75" t="s">
        <v>75</v>
      </c>
      <c r="B9" s="79" t="s">
        <v>82</v>
      </c>
      <c r="C9" s="80"/>
    </row>
    <row r="10" spans="1:3" ht="38.25" thickBot="1">
      <c r="A10" s="76"/>
      <c r="B10" s="36" t="s">
        <v>185</v>
      </c>
      <c r="C10" s="37" t="s">
        <v>186</v>
      </c>
    </row>
    <row r="11" spans="1:3" ht="19.5" thickBot="1">
      <c r="A11" s="38" t="s">
        <v>76</v>
      </c>
      <c r="B11" s="77" t="s">
        <v>77</v>
      </c>
      <c r="C11" s="78"/>
    </row>
    <row r="12" spans="1:3" ht="38.25" thickBot="1">
      <c r="A12" s="39" t="s">
        <v>78</v>
      </c>
      <c r="B12" s="40" t="s">
        <v>79</v>
      </c>
      <c r="C12" s="41" t="s">
        <v>80</v>
      </c>
    </row>
    <row r="13" spans="1:3" ht="38.25" thickBot="1">
      <c r="A13" s="42" t="s">
        <v>81</v>
      </c>
      <c r="B13" s="32" t="s">
        <v>187</v>
      </c>
      <c r="C13" s="43" t="s">
        <v>188</v>
      </c>
    </row>
    <row r="14" spans="1:3" ht="19.5" thickBot="1">
      <c r="A14" s="39" t="s">
        <v>83</v>
      </c>
      <c r="B14" s="78" t="s">
        <v>84</v>
      </c>
      <c r="C14" s="81"/>
    </row>
    <row r="15" spans="1:3" ht="38.25" thickBot="1">
      <c r="A15" s="39" t="s">
        <v>85</v>
      </c>
      <c r="B15" s="43" t="s">
        <v>87</v>
      </c>
      <c r="C15" s="44" t="s">
        <v>86</v>
      </c>
    </row>
    <row r="16" spans="1:3" ht="38.25" thickBot="1">
      <c r="A16" s="39" t="s">
        <v>88</v>
      </c>
      <c r="B16" s="43" t="s">
        <v>89</v>
      </c>
      <c r="C16" s="44" t="s">
        <v>189</v>
      </c>
    </row>
    <row r="17" spans="1:3" ht="19.5" thickBot="1">
      <c r="A17" s="45" t="s">
        <v>90</v>
      </c>
      <c r="B17" s="78" t="s">
        <v>191</v>
      </c>
      <c r="C17" s="81"/>
    </row>
    <row r="18" spans="1:3" ht="19.5" thickBot="1">
      <c r="A18" s="45" t="s">
        <v>91</v>
      </c>
      <c r="B18" s="78" t="s">
        <v>92</v>
      </c>
      <c r="C18" s="81"/>
    </row>
    <row r="19" spans="1:3" ht="19.5" thickBot="1">
      <c r="A19" s="45" t="s">
        <v>93</v>
      </c>
      <c r="B19" s="77" t="s">
        <v>190</v>
      </c>
      <c r="C19" s="78"/>
    </row>
    <row r="20" spans="1:3" ht="19.5" thickBot="1">
      <c r="A20" s="45" t="s">
        <v>94</v>
      </c>
      <c r="B20" s="77" t="s">
        <v>192</v>
      </c>
      <c r="C20" s="78"/>
    </row>
    <row r="21" spans="1:3" ht="19.5" thickBot="1">
      <c r="A21" s="45" t="s">
        <v>95</v>
      </c>
      <c r="B21" s="77" t="s">
        <v>96</v>
      </c>
      <c r="C21" s="78"/>
    </row>
    <row r="22" spans="1:3" ht="18.75">
      <c r="A22" s="87" t="s">
        <v>97</v>
      </c>
      <c r="B22" s="89" t="s">
        <v>98</v>
      </c>
      <c r="C22" s="80"/>
    </row>
    <row r="23" spans="1:3" ht="38.25" thickBot="1">
      <c r="A23" s="88"/>
      <c r="B23" s="47" t="s">
        <v>99</v>
      </c>
      <c r="C23" s="48" t="s">
        <v>193</v>
      </c>
    </row>
    <row r="24" spans="1:3" ht="18.75">
      <c r="A24" s="87" t="s">
        <v>100</v>
      </c>
      <c r="B24" s="79" t="s">
        <v>194</v>
      </c>
      <c r="C24" s="80"/>
    </row>
    <row r="25" spans="1:3" ht="75.75" thickBot="1">
      <c r="A25" s="88"/>
      <c r="B25" s="49" t="s">
        <v>101</v>
      </c>
      <c r="C25" s="35" t="s">
        <v>265</v>
      </c>
    </row>
    <row r="26" spans="1:3" ht="38.25" thickBot="1">
      <c r="A26" s="45" t="s">
        <v>102</v>
      </c>
      <c r="B26" s="33" t="s">
        <v>103</v>
      </c>
      <c r="C26" s="50" t="s">
        <v>104</v>
      </c>
    </row>
    <row r="27" spans="1:3" ht="57" thickBot="1">
      <c r="A27" s="51" t="s">
        <v>105</v>
      </c>
      <c r="B27" s="52" t="s">
        <v>106</v>
      </c>
      <c r="C27" s="41" t="s">
        <v>195</v>
      </c>
    </row>
    <row r="28" spans="1:3" ht="18.75">
      <c r="A28" s="53" t="s">
        <v>107</v>
      </c>
      <c r="B28" s="89" t="s">
        <v>108</v>
      </c>
      <c r="C28" s="80"/>
    </row>
    <row r="29" spans="1:3" ht="38.25" thickBot="1">
      <c r="A29" s="54"/>
      <c r="B29" s="55" t="s">
        <v>109</v>
      </c>
      <c r="C29" s="35" t="s">
        <v>110</v>
      </c>
    </row>
    <row r="30" spans="1:3" ht="19.5" thickBot="1">
      <c r="A30" s="45" t="s">
        <v>114</v>
      </c>
      <c r="B30" s="96" t="s">
        <v>115</v>
      </c>
      <c r="C30" s="78"/>
    </row>
    <row r="31" spans="1:3" ht="38.25" thickBot="1">
      <c r="A31" s="45" t="s">
        <v>116</v>
      </c>
      <c r="B31" s="56" t="s">
        <v>112</v>
      </c>
      <c r="C31" s="57" t="s">
        <v>111</v>
      </c>
    </row>
    <row r="32" spans="1:3" ht="18.75">
      <c r="A32" s="87" t="s">
        <v>117</v>
      </c>
      <c r="B32" s="89" t="s">
        <v>113</v>
      </c>
      <c r="C32" s="80"/>
    </row>
    <row r="33" spans="1:3" ht="57" thickBot="1">
      <c r="A33" s="88"/>
      <c r="B33" s="49" t="s">
        <v>196</v>
      </c>
      <c r="C33" s="58" t="s">
        <v>197</v>
      </c>
    </row>
    <row r="34" spans="1:3" ht="19.5" thickBot="1">
      <c r="A34" s="46" t="s">
        <v>251</v>
      </c>
      <c r="B34" s="77" t="s">
        <v>173</v>
      </c>
      <c r="C34" s="78"/>
    </row>
    <row r="35" spans="1:3" ht="37.5" thickBot="1">
      <c r="A35" s="59" t="s">
        <v>252</v>
      </c>
      <c r="B35" s="96" t="s">
        <v>198</v>
      </c>
      <c r="C35" s="78"/>
    </row>
    <row r="36" spans="1:3" ht="36.75" thickBot="1">
      <c r="A36" s="60" t="s">
        <v>127</v>
      </c>
      <c r="B36" s="97" t="s">
        <v>128</v>
      </c>
      <c r="C36" s="61"/>
    </row>
    <row r="37" spans="1:3" ht="19.5" thickBot="1">
      <c r="A37" s="45" t="s">
        <v>129</v>
      </c>
      <c r="B37" s="97" t="s">
        <v>199</v>
      </c>
      <c r="C37" s="61"/>
    </row>
    <row r="38" spans="1:3" ht="12.75">
      <c r="A38" s="94" t="s">
        <v>130</v>
      </c>
      <c r="B38" s="90" t="s">
        <v>200</v>
      </c>
      <c r="C38" s="91"/>
    </row>
    <row r="39" spans="1:3" ht="24" customHeight="1" thickBot="1">
      <c r="A39" s="95"/>
      <c r="B39" s="92"/>
      <c r="C39" s="93"/>
    </row>
    <row r="40" spans="2:3" ht="12.75">
      <c r="B40" s="4"/>
      <c r="C40" s="4"/>
    </row>
    <row r="41" spans="2:3" ht="12.75">
      <c r="B41" s="4"/>
      <c r="C41" s="4"/>
    </row>
    <row r="42" spans="2:3" ht="12.75">
      <c r="B42" s="4"/>
      <c r="C42" s="4"/>
    </row>
    <row r="43" spans="2:3" ht="12.75">
      <c r="B43" s="4"/>
      <c r="C43" s="4"/>
    </row>
    <row r="44" spans="2:3" ht="12.75">
      <c r="B44" s="4"/>
      <c r="C44" s="4"/>
    </row>
    <row r="45" spans="2:3" ht="12.75">
      <c r="B45" s="4"/>
      <c r="C45" s="4"/>
    </row>
    <row r="46" spans="2:3" ht="12.75">
      <c r="B46" s="4"/>
      <c r="C46" s="4"/>
    </row>
    <row r="47" spans="2:3" ht="12.75">
      <c r="B47" s="4"/>
      <c r="C47" s="4"/>
    </row>
    <row r="48" spans="2:3" ht="12.75">
      <c r="B48" s="4"/>
      <c r="C48" s="4"/>
    </row>
    <row r="49" spans="2:3" ht="12.75">
      <c r="B49" s="4"/>
      <c r="C49" s="4"/>
    </row>
    <row r="50" spans="2:3" ht="12.75">
      <c r="B50" s="4"/>
      <c r="C50" s="4"/>
    </row>
    <row r="51" spans="2:3" ht="12.75">
      <c r="B51" s="4"/>
      <c r="C51" s="4"/>
    </row>
    <row r="52" spans="2:3" ht="12.75">
      <c r="B52" s="4"/>
      <c r="C52" s="4"/>
    </row>
    <row r="53" spans="2:3" ht="12.75">
      <c r="B53" s="4"/>
      <c r="C53" s="4"/>
    </row>
    <row r="54" spans="2:3" ht="12.75">
      <c r="B54" s="4"/>
      <c r="C54" s="4"/>
    </row>
    <row r="55" spans="2:3" ht="12.75">
      <c r="B55" s="4"/>
      <c r="C55" s="4"/>
    </row>
    <row r="56" spans="2:3" ht="12.75">
      <c r="B56" s="4"/>
      <c r="C56" s="4"/>
    </row>
    <row r="57" spans="2:3" ht="12.75">
      <c r="B57" s="4"/>
      <c r="C57" s="4"/>
    </row>
    <row r="58" spans="2:3" ht="12.75">
      <c r="B58" s="4"/>
      <c r="C58" s="4"/>
    </row>
    <row r="59" spans="2:3" ht="12.75">
      <c r="B59" s="4"/>
      <c r="C59" s="4"/>
    </row>
    <row r="60" spans="2:3" ht="12.75">
      <c r="B60" s="4"/>
      <c r="C60" s="4"/>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sheetData>
  <mergeCells count="28">
    <mergeCell ref="B38:C39"/>
    <mergeCell ref="A38:A39"/>
    <mergeCell ref="B30:C30"/>
    <mergeCell ref="B28:C28"/>
    <mergeCell ref="A32:A33"/>
    <mergeCell ref="B32:C32"/>
    <mergeCell ref="B35:C35"/>
    <mergeCell ref="B36:C36"/>
    <mergeCell ref="B37:C37"/>
    <mergeCell ref="B34:C34"/>
    <mergeCell ref="A1:C1"/>
    <mergeCell ref="A24:A25"/>
    <mergeCell ref="B24:C24"/>
    <mergeCell ref="B19:C19"/>
    <mergeCell ref="B20:C20"/>
    <mergeCell ref="B21:C21"/>
    <mergeCell ref="B17:C17"/>
    <mergeCell ref="B18:C18"/>
    <mergeCell ref="A22:A23"/>
    <mergeCell ref="B22:C22"/>
    <mergeCell ref="B4:C4"/>
    <mergeCell ref="A4:A5"/>
    <mergeCell ref="A7:A8"/>
    <mergeCell ref="B7:C7"/>
    <mergeCell ref="A9:A10"/>
    <mergeCell ref="B11:C11"/>
    <mergeCell ref="B9:C9"/>
    <mergeCell ref="B14:C14"/>
  </mergeCells>
  <printOptions/>
  <pageMargins left="0.12" right="0.25" top="0.12" bottom="0.29" header="0.12" footer="0.22"/>
  <pageSetup horizontalDpi="360" verticalDpi="360" orientation="portrait" paperSize="8" r:id="rId1"/>
</worksheet>
</file>

<file path=xl/worksheets/sheet2.xml><?xml version="1.0" encoding="utf-8"?>
<worksheet xmlns="http://schemas.openxmlformats.org/spreadsheetml/2006/main" xmlns:r="http://schemas.openxmlformats.org/officeDocument/2006/relationships">
  <dimension ref="A1:H105"/>
  <sheetViews>
    <sheetView workbookViewId="0" topLeftCell="A1">
      <selection activeCell="C80" sqref="C80"/>
    </sheetView>
  </sheetViews>
  <sheetFormatPr defaultColWidth="11.421875" defaultRowHeight="12.75"/>
  <cols>
    <col min="1" max="1" width="11.8515625" style="0" customWidth="1"/>
    <col min="2" max="2" width="44.7109375" style="0" customWidth="1"/>
    <col min="3" max="3" width="44.00390625" style="0" customWidth="1"/>
    <col min="4" max="4" width="42.28125" style="0" bestFit="1" customWidth="1"/>
    <col min="9" max="9" width="8.8515625" style="0" customWidth="1"/>
  </cols>
  <sheetData>
    <row r="1" spans="1:8" ht="15">
      <c r="A1" s="27" t="s">
        <v>118</v>
      </c>
      <c r="B1" s="27"/>
      <c r="C1" s="27"/>
      <c r="D1" s="3"/>
      <c r="E1" s="3"/>
      <c r="F1" s="3"/>
      <c r="G1" s="3"/>
      <c r="H1" s="3"/>
    </row>
    <row r="2" ht="15.75">
      <c r="A2" s="1" t="s">
        <v>119</v>
      </c>
    </row>
    <row r="3" spans="1:3" ht="16.5" thickBot="1">
      <c r="A3" s="1"/>
      <c r="B3" s="2" t="s">
        <v>70</v>
      </c>
      <c r="C3" s="2" t="s">
        <v>71</v>
      </c>
    </row>
    <row r="4" spans="1:3" ht="24.75" customHeight="1">
      <c r="A4" s="98" t="s">
        <v>268</v>
      </c>
      <c r="B4" s="100" t="s">
        <v>269</v>
      </c>
      <c r="C4" s="101"/>
    </row>
    <row r="5" spans="1:3" ht="12.75">
      <c r="A5" s="140"/>
      <c r="B5" s="141">
        <f>1325+(135*10)</f>
        <v>2675</v>
      </c>
      <c r="C5" s="142">
        <f>1285+(140*10)</f>
        <v>2685</v>
      </c>
    </row>
    <row r="6" spans="1:3" ht="51.75" thickBot="1">
      <c r="A6" s="99"/>
      <c r="B6" s="143" t="s">
        <v>270</v>
      </c>
      <c r="C6" s="144" t="s">
        <v>271</v>
      </c>
    </row>
    <row r="7" spans="1:3" ht="39" customHeight="1">
      <c r="A7" s="98" t="s">
        <v>272</v>
      </c>
      <c r="B7" s="100" t="s">
        <v>273</v>
      </c>
      <c r="C7" s="101"/>
    </row>
    <row r="8" spans="1:4" ht="12.75">
      <c r="A8" s="140"/>
      <c r="B8" s="141">
        <f>1320+(70*10)</f>
        <v>2020</v>
      </c>
      <c r="C8" s="142">
        <f>1310+(100*10)</f>
        <v>2310</v>
      </c>
      <c r="D8" s="142"/>
    </row>
    <row r="9" spans="1:3" ht="141" thickBot="1">
      <c r="A9" s="99"/>
      <c r="B9" s="143" t="s">
        <v>274</v>
      </c>
      <c r="C9" s="144" t="s">
        <v>275</v>
      </c>
    </row>
    <row r="10" spans="1:3" ht="26.25" customHeight="1">
      <c r="A10" s="98" t="s">
        <v>155</v>
      </c>
      <c r="B10" s="100" t="s">
        <v>276</v>
      </c>
      <c r="C10" s="101"/>
    </row>
    <row r="11" spans="1:3" ht="12.75">
      <c r="A11" s="140"/>
      <c r="B11" s="141">
        <f>500+(40*10)</f>
        <v>900</v>
      </c>
      <c r="C11" s="142">
        <f>490+(30*10)</f>
        <v>790</v>
      </c>
    </row>
    <row r="12" spans="1:3" ht="115.5" thickBot="1">
      <c r="A12" s="99"/>
      <c r="B12" s="143" t="s">
        <v>277</v>
      </c>
      <c r="C12" s="144" t="s">
        <v>278</v>
      </c>
    </row>
    <row r="13" spans="1:3" ht="40.5" customHeight="1">
      <c r="A13" s="98" t="s">
        <v>279</v>
      </c>
      <c r="B13" s="100" t="s">
        <v>280</v>
      </c>
      <c r="C13" s="101"/>
    </row>
    <row r="14" spans="1:3" ht="12.75">
      <c r="A14" s="140"/>
      <c r="B14" s="141">
        <f>415+(20*10)</f>
        <v>615</v>
      </c>
      <c r="C14" s="142"/>
    </row>
    <row r="15" spans="1:3" ht="64.5" thickBot="1">
      <c r="A15" s="99"/>
      <c r="B15" s="6" t="s">
        <v>281</v>
      </c>
      <c r="C15" s="144"/>
    </row>
    <row r="16" spans="1:3" ht="39" customHeight="1">
      <c r="A16" s="98" t="s">
        <v>282</v>
      </c>
      <c r="B16" s="100" t="s">
        <v>283</v>
      </c>
      <c r="C16" s="101"/>
    </row>
    <row r="17" spans="1:4" ht="12.75">
      <c r="A17" s="140"/>
      <c r="B17" s="141">
        <f>1860+(80*10)</f>
        <v>2660</v>
      </c>
      <c r="C17" s="142">
        <f>2155+(120*10)</f>
        <v>3355</v>
      </c>
      <c r="D17" s="142"/>
    </row>
    <row r="18" spans="1:3" ht="171" customHeight="1" thickBot="1">
      <c r="A18" s="99"/>
      <c r="B18" s="6" t="s">
        <v>284</v>
      </c>
      <c r="C18" s="5" t="s">
        <v>285</v>
      </c>
    </row>
    <row r="19" spans="1:3" ht="23.25" customHeight="1">
      <c r="A19" s="98" t="s">
        <v>286</v>
      </c>
      <c r="B19" s="100" t="s">
        <v>287</v>
      </c>
      <c r="C19" s="101"/>
    </row>
    <row r="20" spans="1:4" ht="12.75">
      <c r="A20" s="140"/>
      <c r="B20" s="141">
        <f>2015+(180*10)</f>
        <v>3815</v>
      </c>
      <c r="C20" s="142">
        <f>1740+(130*10)</f>
        <v>3040</v>
      </c>
      <c r="D20" s="142">
        <f>2120+(140*10)</f>
        <v>3520</v>
      </c>
    </row>
    <row r="21" spans="1:4" ht="90" thickBot="1">
      <c r="A21" s="99"/>
      <c r="B21" s="143" t="s">
        <v>288</v>
      </c>
      <c r="C21" s="144" t="s">
        <v>289</v>
      </c>
      <c r="D21" s="5" t="s">
        <v>290</v>
      </c>
    </row>
    <row r="22" spans="1:3" ht="12.75">
      <c r="A22" s="98" t="s">
        <v>291</v>
      </c>
      <c r="B22" s="100" t="s">
        <v>292</v>
      </c>
      <c r="C22" s="101"/>
    </row>
    <row r="23" spans="1:3" ht="12.75">
      <c r="A23" s="140"/>
      <c r="B23" s="141">
        <f>965+(25*10)</f>
        <v>1215</v>
      </c>
      <c r="C23" s="142">
        <f>810+(15*10)</f>
        <v>960</v>
      </c>
    </row>
    <row r="24" spans="1:3" ht="102.75" thickBot="1">
      <c r="A24" s="99"/>
      <c r="B24" s="143" t="s">
        <v>293</v>
      </c>
      <c r="C24" s="144" t="s">
        <v>294</v>
      </c>
    </row>
    <row r="25" spans="1:3" ht="23.25" customHeight="1">
      <c r="A25" s="98" t="s">
        <v>295</v>
      </c>
      <c r="B25" s="100" t="s">
        <v>296</v>
      </c>
      <c r="C25" s="101"/>
    </row>
    <row r="26" spans="1:3" ht="12.75">
      <c r="A26" s="140"/>
      <c r="B26" s="141">
        <f>100+(20*10)</f>
        <v>300</v>
      </c>
      <c r="C26" s="142"/>
    </row>
    <row r="27" spans="1:3" ht="13.5" thickBot="1">
      <c r="A27" s="99"/>
      <c r="B27" s="143"/>
      <c r="C27" s="144"/>
    </row>
    <row r="28" spans="1:3" ht="51" customHeight="1">
      <c r="A28" s="98" t="s">
        <v>297</v>
      </c>
      <c r="B28" s="100" t="s">
        <v>298</v>
      </c>
      <c r="C28" s="101"/>
    </row>
    <row r="29" spans="1:3" ht="12.75">
      <c r="A29" s="140"/>
      <c r="B29" s="141">
        <f>480+(80*10)</f>
        <v>1280</v>
      </c>
      <c r="C29" s="142"/>
    </row>
    <row r="30" spans="1:3" ht="13.5" thickBot="1">
      <c r="A30" s="99"/>
      <c r="B30" s="143"/>
      <c r="C30" s="144"/>
    </row>
    <row r="31" spans="1:3" ht="43.5" customHeight="1">
      <c r="A31" s="98" t="s">
        <v>299</v>
      </c>
      <c r="B31" s="100" t="s">
        <v>300</v>
      </c>
      <c r="C31" s="101"/>
    </row>
    <row r="32" spans="1:3" ht="12.75">
      <c r="A32" s="140"/>
      <c r="B32" s="141">
        <f>725+(30*10)</f>
        <v>1025</v>
      </c>
      <c r="C32" s="142"/>
    </row>
    <row r="33" spans="1:3" ht="13.5" thickBot="1">
      <c r="A33" s="99"/>
      <c r="B33" s="143"/>
      <c r="C33" s="144"/>
    </row>
    <row r="34" spans="1:3" ht="23.25" customHeight="1">
      <c r="A34" s="98" t="s">
        <v>301</v>
      </c>
      <c r="B34" s="100" t="s">
        <v>302</v>
      </c>
      <c r="C34" s="101"/>
    </row>
    <row r="35" spans="1:3" ht="12.75">
      <c r="A35" s="140"/>
      <c r="B35" s="141">
        <f>560+(0*10)</f>
        <v>560</v>
      </c>
      <c r="C35" s="142">
        <f>665+(0*10)</f>
        <v>665</v>
      </c>
    </row>
    <row r="36" spans="1:3" ht="90" thickBot="1">
      <c r="A36" s="99"/>
      <c r="B36" s="143" t="s">
        <v>303</v>
      </c>
      <c r="C36" s="144" t="s">
        <v>304</v>
      </c>
    </row>
    <row r="37" spans="1:3" ht="23.25" customHeight="1">
      <c r="A37" s="98" t="s">
        <v>305</v>
      </c>
      <c r="B37" s="100" t="s">
        <v>306</v>
      </c>
      <c r="C37" s="101"/>
    </row>
    <row r="38" spans="1:3" ht="12.75">
      <c r="A38" s="140"/>
      <c r="B38" s="141">
        <f>350+(0*10)</f>
        <v>350</v>
      </c>
      <c r="C38" s="142"/>
    </row>
    <row r="39" spans="1:3" ht="40.5" customHeight="1" thickBot="1">
      <c r="A39" s="99"/>
      <c r="B39" s="143"/>
      <c r="C39" s="144"/>
    </row>
    <row r="40" spans="1:3" ht="23.25" customHeight="1">
      <c r="A40" s="98" t="s">
        <v>307</v>
      </c>
      <c r="B40" s="100" t="s">
        <v>308</v>
      </c>
      <c r="C40" s="101"/>
    </row>
    <row r="41" spans="1:4" ht="12.75">
      <c r="A41" s="140"/>
      <c r="B41" s="141">
        <f>2095+(150*10)</f>
        <v>3595</v>
      </c>
      <c r="C41" s="142">
        <f>2460+(130*10)</f>
        <v>3760</v>
      </c>
      <c r="D41" s="142">
        <f>2915+(160*10)</f>
        <v>4515</v>
      </c>
    </row>
    <row r="42" spans="1:4" ht="179.25" thickBot="1">
      <c r="A42" s="99"/>
      <c r="B42" s="6" t="s">
        <v>309</v>
      </c>
      <c r="C42" s="5" t="s">
        <v>310</v>
      </c>
      <c r="D42" s="5" t="s">
        <v>311</v>
      </c>
    </row>
    <row r="43" spans="1:3" ht="23.25" customHeight="1">
      <c r="A43" s="98" t="s">
        <v>312</v>
      </c>
      <c r="B43" s="100" t="s">
        <v>313</v>
      </c>
      <c r="C43" s="101"/>
    </row>
    <row r="44" spans="1:3" ht="12.75">
      <c r="A44" s="140"/>
      <c r="B44" s="141">
        <f>1000+(120*10)</f>
        <v>2200</v>
      </c>
      <c r="C44" s="142">
        <f>1015+(120*10)</f>
        <v>2215</v>
      </c>
    </row>
    <row r="45" spans="1:3" ht="102.75" thickBot="1">
      <c r="A45" s="99"/>
      <c r="B45" s="143" t="s">
        <v>314</v>
      </c>
      <c r="C45" s="144" t="s">
        <v>315</v>
      </c>
    </row>
    <row r="46" spans="1:3" ht="23.25" customHeight="1">
      <c r="A46" s="98" t="s">
        <v>316</v>
      </c>
      <c r="B46" s="100" t="s">
        <v>317</v>
      </c>
      <c r="C46" s="101"/>
    </row>
    <row r="47" spans="1:3" ht="12.75">
      <c r="A47" s="140"/>
      <c r="B47" s="141">
        <f>860+(0*10)</f>
        <v>860</v>
      </c>
      <c r="C47" s="142">
        <f>780+(10*10)</f>
        <v>880</v>
      </c>
    </row>
    <row r="48" spans="1:3" ht="115.5" thickBot="1">
      <c r="A48" s="99"/>
      <c r="B48" s="6" t="s">
        <v>318</v>
      </c>
      <c r="C48" s="5" t="s">
        <v>319</v>
      </c>
    </row>
    <row r="49" spans="1:3" ht="12.75">
      <c r="A49" s="98" t="s">
        <v>320</v>
      </c>
      <c r="B49" s="100" t="s">
        <v>321</v>
      </c>
      <c r="C49" s="101"/>
    </row>
    <row r="50" spans="1:3" ht="12.75">
      <c r="A50" s="140"/>
      <c r="B50" s="141">
        <f>580+(0*10)</f>
        <v>580</v>
      </c>
      <c r="C50" s="142">
        <f>515+(0*10)</f>
        <v>515</v>
      </c>
    </row>
    <row r="51" spans="1:3" ht="77.25" thickBot="1">
      <c r="A51" s="99"/>
      <c r="B51" s="143" t="s">
        <v>322</v>
      </c>
      <c r="C51" s="144" t="s">
        <v>323</v>
      </c>
    </row>
    <row r="52" spans="1:3" ht="40.5" customHeight="1">
      <c r="A52" s="98" t="s">
        <v>324</v>
      </c>
      <c r="B52" s="100" t="s">
        <v>325</v>
      </c>
      <c r="C52" s="101"/>
    </row>
    <row r="53" spans="1:3" ht="23.25" customHeight="1">
      <c r="A53" s="140"/>
      <c r="B53" s="141">
        <f>400+(0*10)</f>
        <v>400</v>
      </c>
      <c r="C53" s="142"/>
    </row>
    <row r="54" spans="1:3" ht="40.5" customHeight="1" thickBot="1">
      <c r="A54" s="99"/>
      <c r="B54" s="143"/>
      <c r="C54" s="144"/>
    </row>
    <row r="55" spans="1:3" ht="23.25" customHeight="1">
      <c r="A55" s="98" t="s">
        <v>326</v>
      </c>
      <c r="B55" s="100" t="s">
        <v>327</v>
      </c>
      <c r="C55" s="101"/>
    </row>
    <row r="56" spans="1:4" ht="12.75">
      <c r="A56" s="140"/>
      <c r="B56" s="141">
        <f>1725+(120*10)</f>
        <v>2925</v>
      </c>
      <c r="C56" s="142">
        <f>1575+(120*10)</f>
        <v>2775</v>
      </c>
      <c r="D56" s="142">
        <f>2550+(110*10)</f>
        <v>3650</v>
      </c>
    </row>
    <row r="57" spans="1:4" ht="64.5" thickBot="1">
      <c r="A57" s="99"/>
      <c r="B57" s="143" t="s">
        <v>328</v>
      </c>
      <c r="C57" s="144" t="s">
        <v>329</v>
      </c>
      <c r="D57" s="144" t="s">
        <v>330</v>
      </c>
    </row>
    <row r="58" spans="1:3" ht="42.75" customHeight="1">
      <c r="A58" s="98" t="s">
        <v>331</v>
      </c>
      <c r="B58" s="100" t="s">
        <v>0</v>
      </c>
      <c r="C58" s="101"/>
    </row>
    <row r="59" spans="1:3" ht="12.75">
      <c r="A59" s="140"/>
      <c r="B59" s="141">
        <f>295+(40*10)</f>
        <v>695</v>
      </c>
      <c r="C59" s="142">
        <f>180+(40*10)</f>
        <v>580</v>
      </c>
    </row>
    <row r="60" spans="1:3" ht="40.5" customHeight="1" thickBot="1">
      <c r="A60" s="99"/>
      <c r="B60" s="143" t="s">
        <v>1</v>
      </c>
      <c r="C60" s="144" t="s">
        <v>2</v>
      </c>
    </row>
    <row r="61" spans="1:3" ht="23.25" customHeight="1">
      <c r="A61" s="98" t="s">
        <v>3</v>
      </c>
      <c r="B61" s="100" t="s">
        <v>4</v>
      </c>
      <c r="C61" s="101"/>
    </row>
    <row r="62" spans="1:3" ht="12.75">
      <c r="A62" s="140"/>
      <c r="B62" s="141">
        <f>1250+(10*10)</f>
        <v>1350</v>
      </c>
      <c r="C62" s="142"/>
    </row>
    <row r="63" spans="1:3" ht="13.5" thickBot="1">
      <c r="A63" s="99"/>
      <c r="B63" s="143"/>
      <c r="C63" s="144"/>
    </row>
    <row r="64" spans="1:3" ht="23.25" customHeight="1">
      <c r="A64" s="98" t="s">
        <v>5</v>
      </c>
      <c r="B64" s="100" t="s">
        <v>6</v>
      </c>
      <c r="C64" s="101"/>
    </row>
    <row r="65" spans="1:3" ht="12.75">
      <c r="A65" s="140"/>
      <c r="B65" s="141">
        <f>385+(20*10)</f>
        <v>585</v>
      </c>
      <c r="C65" s="142"/>
    </row>
    <row r="66" spans="1:3" ht="13.5" thickBot="1">
      <c r="A66" s="99"/>
      <c r="B66" s="143"/>
      <c r="C66" s="144"/>
    </row>
    <row r="67" spans="1:3" ht="23.25" customHeight="1">
      <c r="A67" s="98" t="s">
        <v>7</v>
      </c>
      <c r="B67" s="100" t="s">
        <v>8</v>
      </c>
      <c r="C67" s="101"/>
    </row>
    <row r="68" spans="1:3" ht="12.75">
      <c r="A68" s="140"/>
      <c r="B68" s="141">
        <f>410+(0*10)</f>
        <v>410</v>
      </c>
      <c r="C68" s="142"/>
    </row>
    <row r="69" spans="1:3" ht="13.5" thickBot="1">
      <c r="A69" s="99"/>
      <c r="B69" s="143"/>
      <c r="C69" s="144"/>
    </row>
    <row r="70" spans="1:3" ht="42.75" customHeight="1">
      <c r="A70" s="98" t="s">
        <v>9</v>
      </c>
      <c r="B70" s="100" t="s">
        <v>10</v>
      </c>
      <c r="C70" s="101"/>
    </row>
    <row r="71" spans="1:3" ht="12.75">
      <c r="A71" s="140"/>
      <c r="B71" s="141">
        <f>450+(0*10)</f>
        <v>450</v>
      </c>
      <c r="C71" s="142">
        <f>420+(0*10)</f>
        <v>420</v>
      </c>
    </row>
    <row r="72" spans="1:3" ht="64.5" thickBot="1">
      <c r="A72" s="99"/>
      <c r="B72" s="143" t="s">
        <v>11</v>
      </c>
      <c r="C72" s="144" t="s">
        <v>12</v>
      </c>
    </row>
    <row r="73" spans="1:3" ht="23.25" customHeight="1">
      <c r="A73" s="98" t="s">
        <v>13</v>
      </c>
      <c r="B73" s="100" t="s">
        <v>14</v>
      </c>
      <c r="C73" s="101"/>
    </row>
    <row r="74" spans="1:3" ht="12.75">
      <c r="A74" s="140"/>
      <c r="B74" s="141">
        <f>240+(0*10)</f>
        <v>240</v>
      </c>
      <c r="C74" s="142"/>
    </row>
    <row r="75" spans="1:3" ht="13.5" thickBot="1">
      <c r="A75" s="99"/>
      <c r="B75" s="143"/>
      <c r="C75" s="144"/>
    </row>
    <row r="76" spans="1:3" ht="12.75">
      <c r="A76" s="98" t="s">
        <v>15</v>
      </c>
      <c r="B76" s="100" t="s">
        <v>16</v>
      </c>
      <c r="C76" s="101"/>
    </row>
    <row r="77" spans="1:3" ht="12.75">
      <c r="A77" s="140"/>
      <c r="B77" s="141"/>
      <c r="C77" s="142"/>
    </row>
    <row r="78" spans="1:3" ht="13.5" thickBot="1">
      <c r="A78" s="99"/>
      <c r="B78" s="143"/>
      <c r="C78" s="144"/>
    </row>
    <row r="79" spans="2:3" ht="12.75">
      <c r="B79" s="4"/>
      <c r="C79" s="4"/>
    </row>
    <row r="80" spans="2:3" ht="12.75">
      <c r="B80" s="4"/>
      <c r="C80" s="4"/>
    </row>
    <row r="81" spans="2:3" ht="12.75">
      <c r="B81" s="4"/>
      <c r="C81" s="4"/>
    </row>
    <row r="82" spans="2:3" ht="12.75">
      <c r="B82" s="4"/>
      <c r="C82" s="4"/>
    </row>
    <row r="83" spans="2:3" ht="12.75">
      <c r="B83" s="4"/>
      <c r="C83" s="4"/>
    </row>
    <row r="84" spans="2:3" ht="12.75">
      <c r="B84" s="4"/>
      <c r="C84" s="4"/>
    </row>
    <row r="85" spans="2:3" ht="12.75">
      <c r="B85" s="4"/>
      <c r="C85" s="4"/>
    </row>
    <row r="86" spans="2:3" ht="12.75">
      <c r="B86" s="4"/>
      <c r="C86" s="4"/>
    </row>
    <row r="87" spans="2:3" ht="12.75">
      <c r="B87" s="4"/>
      <c r="C87" s="4"/>
    </row>
    <row r="88" spans="2:3" ht="12.75">
      <c r="B88" s="4"/>
      <c r="C88" s="4"/>
    </row>
    <row r="89" spans="2:3" ht="12.75">
      <c r="B89" s="4"/>
      <c r="C89" s="4"/>
    </row>
    <row r="90" spans="2:3" ht="12.75">
      <c r="B90" s="4"/>
      <c r="C90" s="4"/>
    </row>
    <row r="91" spans="2:3" ht="12.75">
      <c r="B91" s="4"/>
      <c r="C91" s="4"/>
    </row>
    <row r="92" spans="2:3" ht="12.75">
      <c r="B92" s="4"/>
      <c r="C92" s="4"/>
    </row>
    <row r="93" spans="2:3" ht="12.75">
      <c r="B93" s="4"/>
      <c r="C93" s="4"/>
    </row>
    <row r="94" spans="2:3" ht="12.75">
      <c r="B94" s="4"/>
      <c r="C94" s="4"/>
    </row>
    <row r="95" spans="2:3" ht="12.75">
      <c r="B95" s="4"/>
      <c r="C95" s="4"/>
    </row>
    <row r="96" spans="2:3" ht="12.75">
      <c r="B96" s="4"/>
      <c r="C96" s="4"/>
    </row>
    <row r="97" spans="2:3" ht="12.75">
      <c r="B97" s="4"/>
      <c r="C97" s="4"/>
    </row>
    <row r="98" spans="2:3" ht="12.75">
      <c r="B98" s="4"/>
      <c r="C98" s="4"/>
    </row>
    <row r="99" spans="2:3" ht="12.75">
      <c r="B99" s="4"/>
      <c r="C99" s="4"/>
    </row>
    <row r="100" spans="2:3" ht="12.75">
      <c r="B100" s="4"/>
      <c r="C100" s="4"/>
    </row>
    <row r="101" spans="2:3" ht="12.75">
      <c r="B101" s="4"/>
      <c r="C101" s="4"/>
    </row>
    <row r="102" spans="2:3" ht="12.75">
      <c r="B102" s="4"/>
      <c r="C102" s="4"/>
    </row>
    <row r="103" spans="2:3" ht="12.75">
      <c r="B103" s="4"/>
      <c r="C103" s="4"/>
    </row>
    <row r="104" spans="2:3" ht="12.75">
      <c r="B104" s="4"/>
      <c r="C104" s="4"/>
    </row>
    <row r="105" spans="2:3" ht="12.75">
      <c r="B105" s="4"/>
      <c r="C105" s="4"/>
    </row>
  </sheetData>
  <mergeCells count="51">
    <mergeCell ref="A1:C1"/>
    <mergeCell ref="B52:C52"/>
    <mergeCell ref="B43:C43"/>
    <mergeCell ref="B4:C4"/>
    <mergeCell ref="A4:A6"/>
    <mergeCell ref="A7:A9"/>
    <mergeCell ref="B7:C7"/>
    <mergeCell ref="B40:C40"/>
    <mergeCell ref="A40:A42"/>
    <mergeCell ref="A10:A12"/>
    <mergeCell ref="B10:C10"/>
    <mergeCell ref="A13:A15"/>
    <mergeCell ref="B13:C13"/>
    <mergeCell ref="A16:A18"/>
    <mergeCell ref="B16:C16"/>
    <mergeCell ref="A25:A27"/>
    <mergeCell ref="B25:C25"/>
    <mergeCell ref="A28:A30"/>
    <mergeCell ref="B28:C28"/>
    <mergeCell ref="A19:A21"/>
    <mergeCell ref="B19:C19"/>
    <mergeCell ref="A22:A24"/>
    <mergeCell ref="B22:C22"/>
    <mergeCell ref="B31:C31"/>
    <mergeCell ref="A34:A36"/>
    <mergeCell ref="A37:A39"/>
    <mergeCell ref="B37:C37"/>
    <mergeCell ref="A31:A33"/>
    <mergeCell ref="B34:C34"/>
    <mergeCell ref="A43:A45"/>
    <mergeCell ref="A46:A48"/>
    <mergeCell ref="B46:C46"/>
    <mergeCell ref="A49:A51"/>
    <mergeCell ref="B49:C49"/>
    <mergeCell ref="A52:A54"/>
    <mergeCell ref="A55:A57"/>
    <mergeCell ref="B55:C55"/>
    <mergeCell ref="A58:A60"/>
    <mergeCell ref="B58:C58"/>
    <mergeCell ref="A61:A63"/>
    <mergeCell ref="B61:C61"/>
    <mergeCell ref="A64:A66"/>
    <mergeCell ref="B64:C64"/>
    <mergeCell ref="A67:A69"/>
    <mergeCell ref="B67:C67"/>
    <mergeCell ref="A70:A72"/>
    <mergeCell ref="B70:C70"/>
    <mergeCell ref="A73:A75"/>
    <mergeCell ref="B73:C73"/>
    <mergeCell ref="A76:A78"/>
    <mergeCell ref="B76:C76"/>
  </mergeCells>
  <printOptions/>
  <pageMargins left="0.23" right="0.25" top="0.24" bottom="0.29" header="0.17" footer="0.22"/>
  <pageSetup orientation="portrait" paperSize="9" r:id="rId1"/>
</worksheet>
</file>

<file path=xl/worksheets/sheet3.xml><?xml version="1.0" encoding="utf-8"?>
<worksheet xmlns="http://schemas.openxmlformats.org/spreadsheetml/2006/main" xmlns:r="http://schemas.openxmlformats.org/officeDocument/2006/relationships">
  <dimension ref="A1:H56"/>
  <sheetViews>
    <sheetView workbookViewId="0" topLeftCell="A1">
      <selection activeCell="B35" sqref="B35"/>
    </sheetView>
  </sheetViews>
  <sheetFormatPr defaultColWidth="11.421875" defaultRowHeight="12.75"/>
  <cols>
    <col min="1" max="1" width="14.421875" style="0" customWidth="1"/>
    <col min="2" max="2" width="64.7109375" style="0" customWidth="1"/>
    <col min="3" max="3" width="63.8515625" style="0" customWidth="1"/>
    <col min="4" max="4" width="3.421875" style="0" customWidth="1"/>
    <col min="9" max="9" width="8.8515625" style="0" customWidth="1"/>
  </cols>
  <sheetData>
    <row r="1" spans="1:8" ht="25.5">
      <c r="A1" s="86" t="s">
        <v>121</v>
      </c>
      <c r="B1" s="86"/>
      <c r="C1" s="86"/>
      <c r="D1" s="3"/>
      <c r="E1" s="3"/>
      <c r="F1" s="3"/>
      <c r="G1" s="3"/>
      <c r="H1" s="3"/>
    </row>
    <row r="2" ht="15.75">
      <c r="A2" s="1" t="s">
        <v>120</v>
      </c>
    </row>
    <row r="3" spans="1:3" ht="19.5" thickBot="1">
      <c r="A3" s="62"/>
      <c r="B3" s="28" t="s">
        <v>70</v>
      </c>
      <c r="C3" s="28" t="s">
        <v>71</v>
      </c>
    </row>
    <row r="4" spans="1:3" ht="20.25">
      <c r="A4" s="84" t="s">
        <v>153</v>
      </c>
      <c r="B4" s="106" t="s">
        <v>202</v>
      </c>
      <c r="C4" s="107"/>
    </row>
    <row r="5" spans="1:3" ht="102" thickBot="1">
      <c r="A5" s="85"/>
      <c r="B5" s="63" t="s">
        <v>203</v>
      </c>
      <c r="C5" s="73" t="s">
        <v>204</v>
      </c>
    </row>
    <row r="6" spans="1:3" ht="20.25">
      <c r="A6" s="87" t="s">
        <v>154</v>
      </c>
      <c r="B6" s="106" t="s">
        <v>205</v>
      </c>
      <c r="C6" s="115"/>
    </row>
    <row r="7" spans="1:3" ht="102" thickBot="1">
      <c r="A7" s="88"/>
      <c r="B7" s="74" t="s">
        <v>206</v>
      </c>
      <c r="C7" s="65" t="s">
        <v>207</v>
      </c>
    </row>
    <row r="8" spans="1:3" ht="20.25">
      <c r="A8" s="87" t="s">
        <v>155</v>
      </c>
      <c r="B8" s="108" t="s">
        <v>208</v>
      </c>
      <c r="C8" s="109"/>
    </row>
    <row r="9" spans="1:3" ht="81.75" thickBot="1">
      <c r="A9" s="88"/>
      <c r="B9" s="65" t="s">
        <v>177</v>
      </c>
      <c r="C9" s="66" t="s">
        <v>209</v>
      </c>
    </row>
    <row r="10" spans="1:3" ht="12.75" customHeight="1">
      <c r="A10" s="87" t="s">
        <v>156</v>
      </c>
      <c r="B10" s="106" t="s">
        <v>210</v>
      </c>
      <c r="C10" s="115"/>
    </row>
    <row r="11" spans="1:3" ht="27.75" customHeight="1" thickBot="1">
      <c r="A11" s="88"/>
      <c r="B11" s="118"/>
      <c r="C11" s="119"/>
    </row>
    <row r="12" spans="1:3" ht="24" customHeight="1">
      <c r="A12" s="120" t="s">
        <v>157</v>
      </c>
      <c r="B12" s="106" t="s">
        <v>212</v>
      </c>
      <c r="C12" s="115"/>
    </row>
    <row r="13" spans="1:3" ht="81.75" thickBot="1">
      <c r="A13" s="121"/>
      <c r="B13" s="72" t="s">
        <v>213</v>
      </c>
      <c r="C13" s="68" t="s">
        <v>211</v>
      </c>
    </row>
    <row r="14" spans="1:3" ht="24" customHeight="1" thickBot="1">
      <c r="A14" s="39" t="s">
        <v>158</v>
      </c>
      <c r="B14" s="113" t="s">
        <v>168</v>
      </c>
      <c r="C14" s="114"/>
    </row>
    <row r="15" spans="1:3" ht="19.5" customHeight="1">
      <c r="A15" s="116" t="s">
        <v>159</v>
      </c>
      <c r="B15" s="106" t="s">
        <v>178</v>
      </c>
      <c r="C15" s="115"/>
    </row>
    <row r="16" spans="1:3" ht="102" thickBot="1">
      <c r="A16" s="117"/>
      <c r="B16" s="64" t="s">
        <v>214</v>
      </c>
      <c r="C16" s="71" t="s">
        <v>215</v>
      </c>
    </row>
    <row r="17" spans="1:3" ht="16.5" customHeight="1" thickBot="1">
      <c r="A17" s="39" t="s">
        <v>160</v>
      </c>
      <c r="B17" s="111" t="s">
        <v>216</v>
      </c>
      <c r="C17" s="112"/>
    </row>
    <row r="18" spans="1:3" ht="20.25">
      <c r="A18" s="87" t="s">
        <v>161</v>
      </c>
      <c r="B18" s="108" t="s">
        <v>217</v>
      </c>
      <c r="C18" s="109"/>
    </row>
    <row r="19" spans="1:3" ht="61.5" thickBot="1">
      <c r="A19" s="88"/>
      <c r="B19" s="64" t="s">
        <v>219</v>
      </c>
      <c r="C19" s="69" t="s">
        <v>220</v>
      </c>
    </row>
    <row r="20" spans="1:3" ht="20.25">
      <c r="A20" s="87" t="s">
        <v>162</v>
      </c>
      <c r="B20" s="106" t="s">
        <v>169</v>
      </c>
      <c r="C20" s="115"/>
    </row>
    <row r="21" spans="1:3" ht="61.5" thickBot="1">
      <c r="A21" s="88"/>
      <c r="B21" s="64" t="s">
        <v>218</v>
      </c>
      <c r="C21" s="71" t="s">
        <v>170</v>
      </c>
    </row>
    <row r="22" spans="1:3" ht="38.25" customHeight="1" thickBot="1">
      <c r="A22" s="51" t="s">
        <v>163</v>
      </c>
      <c r="B22" s="113" t="s">
        <v>171</v>
      </c>
      <c r="C22" s="114"/>
    </row>
    <row r="23" spans="1:3" ht="20.25">
      <c r="A23" s="87" t="s">
        <v>164</v>
      </c>
      <c r="B23" s="109" t="s">
        <v>221</v>
      </c>
      <c r="C23" s="126"/>
    </row>
    <row r="24" spans="1:3" ht="81.75" thickBot="1">
      <c r="A24" s="88"/>
      <c r="B24" s="70" t="s">
        <v>222</v>
      </c>
      <c r="C24" s="67" t="s">
        <v>172</v>
      </c>
    </row>
    <row r="25" spans="1:3" ht="21" thickBot="1">
      <c r="A25" s="51" t="s">
        <v>165</v>
      </c>
      <c r="B25" s="110" t="s">
        <v>173</v>
      </c>
      <c r="C25" s="111"/>
    </row>
    <row r="26" spans="1:3" ht="21" thickBot="1">
      <c r="A26" s="51" t="s">
        <v>166</v>
      </c>
      <c r="B26" s="110" t="s">
        <v>174</v>
      </c>
      <c r="C26" s="111"/>
    </row>
    <row r="27" spans="1:3" ht="21" thickBot="1">
      <c r="A27" s="51" t="s">
        <v>167</v>
      </c>
      <c r="B27" s="110" t="s">
        <v>175</v>
      </c>
      <c r="C27" s="111"/>
    </row>
    <row r="28" spans="1:3" ht="12.75">
      <c r="A28" s="94" t="s">
        <v>266</v>
      </c>
      <c r="B28" s="122" t="s">
        <v>176</v>
      </c>
      <c r="C28" s="123"/>
    </row>
    <row r="29" spans="1:3" ht="51" customHeight="1" thickBot="1">
      <c r="A29" s="95"/>
      <c r="B29" s="124"/>
      <c r="C29" s="125"/>
    </row>
    <row r="30" spans="2:3" ht="12.75">
      <c r="B30" s="4"/>
      <c r="C30" s="4"/>
    </row>
    <row r="31" spans="2:3" ht="12.75">
      <c r="B31" s="4"/>
      <c r="C31" s="4"/>
    </row>
    <row r="32" spans="2:3" ht="12.75">
      <c r="B32" s="4"/>
      <c r="C32" s="4"/>
    </row>
    <row r="33" spans="2:3" ht="12.75">
      <c r="B33" s="4"/>
      <c r="C33" s="4"/>
    </row>
    <row r="34" spans="2:3" ht="12.75">
      <c r="B34" s="4"/>
      <c r="C34" s="4"/>
    </row>
    <row r="35" spans="2:3" ht="12.75">
      <c r="B35" s="4"/>
      <c r="C35" s="4"/>
    </row>
    <row r="36" spans="2:3" ht="12.75">
      <c r="B36" s="4"/>
      <c r="C36" s="4"/>
    </row>
    <row r="37" spans="2:3" ht="12.75">
      <c r="B37" s="4"/>
      <c r="C37" s="4"/>
    </row>
    <row r="38" spans="2:3" ht="12.75">
      <c r="B38" s="4"/>
      <c r="C38" s="4"/>
    </row>
    <row r="39" spans="2:3" ht="12.75">
      <c r="B39" s="4"/>
      <c r="C39" s="4"/>
    </row>
    <row r="40" spans="2:3" ht="12.75">
      <c r="B40" s="4"/>
      <c r="C40" s="4"/>
    </row>
    <row r="41" spans="2:3" ht="12.75">
      <c r="B41" s="4"/>
      <c r="C41" s="4"/>
    </row>
    <row r="42" spans="2:3" ht="12.75">
      <c r="B42" s="4"/>
      <c r="C42" s="4"/>
    </row>
    <row r="43" spans="2:3" ht="12.75">
      <c r="B43" s="4"/>
      <c r="C43" s="4"/>
    </row>
    <row r="44" spans="2:3" ht="12.75">
      <c r="B44" s="4"/>
      <c r="C44" s="4"/>
    </row>
    <row r="45" spans="2:3" ht="12.75">
      <c r="B45" s="4"/>
      <c r="C45" s="4"/>
    </row>
    <row r="46" spans="2:3" ht="12.75">
      <c r="B46" s="4"/>
      <c r="C46" s="4"/>
    </row>
    <row r="47" spans="2:3" ht="12.75">
      <c r="B47" s="4"/>
      <c r="C47" s="4"/>
    </row>
    <row r="48" spans="2:3" ht="12.75">
      <c r="B48" s="4"/>
      <c r="C48" s="4"/>
    </row>
    <row r="49" spans="2:3" ht="12.75">
      <c r="B49" s="4"/>
      <c r="C49" s="4"/>
    </row>
    <row r="50" spans="2:3" ht="12.75">
      <c r="B50" s="4"/>
      <c r="C50" s="4"/>
    </row>
    <row r="51" spans="2:3" ht="12.75">
      <c r="B51" s="4"/>
      <c r="C51" s="4"/>
    </row>
    <row r="52" spans="2:3" ht="12.75">
      <c r="B52" s="4"/>
      <c r="C52" s="4"/>
    </row>
    <row r="53" spans="2:3" ht="12.75">
      <c r="B53" s="4"/>
      <c r="C53" s="4"/>
    </row>
    <row r="54" spans="2:3" ht="12.75">
      <c r="B54" s="4"/>
      <c r="C54" s="4"/>
    </row>
    <row r="55" spans="2:3" ht="12.75">
      <c r="B55" s="4"/>
      <c r="C55" s="4"/>
    </row>
    <row r="56" spans="2:3" ht="12.75">
      <c r="B56" s="4"/>
      <c r="C56" s="4"/>
    </row>
  </sheetData>
  <mergeCells count="27">
    <mergeCell ref="A23:A24"/>
    <mergeCell ref="B28:C29"/>
    <mergeCell ref="B18:C18"/>
    <mergeCell ref="B20:C20"/>
    <mergeCell ref="A20:A21"/>
    <mergeCell ref="B27:C27"/>
    <mergeCell ref="A28:A29"/>
    <mergeCell ref="B22:C22"/>
    <mergeCell ref="B23:C23"/>
    <mergeCell ref="B25:C25"/>
    <mergeCell ref="B26:C26"/>
    <mergeCell ref="A10:A11"/>
    <mergeCell ref="B17:C17"/>
    <mergeCell ref="B14:C14"/>
    <mergeCell ref="B15:C15"/>
    <mergeCell ref="A15:A16"/>
    <mergeCell ref="B12:C12"/>
    <mergeCell ref="A18:A19"/>
    <mergeCell ref="B10:C11"/>
    <mergeCell ref="A12:A13"/>
    <mergeCell ref="A1:C1"/>
    <mergeCell ref="A4:A5"/>
    <mergeCell ref="B4:C4"/>
    <mergeCell ref="A8:A9"/>
    <mergeCell ref="B8:C8"/>
    <mergeCell ref="B6:C6"/>
    <mergeCell ref="A6:A7"/>
  </mergeCells>
  <printOptions/>
  <pageMargins left="0.23" right="0.25" top="0.19" bottom="0.58" header="0.17" footer="0.5"/>
  <pageSetup horizontalDpi="360" verticalDpi="360" orientation="portrait" paperSize="8" r:id="rId1"/>
</worksheet>
</file>

<file path=xl/worksheets/sheet4.xml><?xml version="1.0" encoding="utf-8"?>
<worksheet xmlns="http://schemas.openxmlformats.org/spreadsheetml/2006/main" xmlns:r="http://schemas.openxmlformats.org/officeDocument/2006/relationships">
  <dimension ref="A1:H76"/>
  <sheetViews>
    <sheetView workbookViewId="0" topLeftCell="A1">
      <selection activeCell="C80" sqref="C80"/>
    </sheetView>
  </sheetViews>
  <sheetFormatPr defaultColWidth="11.421875" defaultRowHeight="12.75"/>
  <cols>
    <col min="1" max="1" width="14.421875" style="0" customWidth="1"/>
    <col min="2" max="2" width="44.7109375" style="0" customWidth="1"/>
    <col min="3" max="3" width="44.00390625" style="0" customWidth="1"/>
    <col min="4" max="4" width="42.28125" style="0" bestFit="1" customWidth="1"/>
    <col min="9" max="9" width="8.8515625" style="0" customWidth="1"/>
  </cols>
  <sheetData>
    <row r="1" spans="1:8" ht="15">
      <c r="A1" s="27" t="s">
        <v>122</v>
      </c>
      <c r="B1" s="27"/>
      <c r="C1" s="27"/>
      <c r="D1" s="3"/>
      <c r="E1" s="3"/>
      <c r="F1" s="3"/>
      <c r="G1" s="3"/>
      <c r="H1" s="3"/>
    </row>
    <row r="2" ht="15.75">
      <c r="A2" s="1" t="s">
        <v>126</v>
      </c>
    </row>
    <row r="3" spans="1:3" ht="16.5" thickBot="1">
      <c r="A3" s="1"/>
      <c r="B3" s="2" t="s">
        <v>70</v>
      </c>
      <c r="C3" s="2" t="s">
        <v>71</v>
      </c>
    </row>
    <row r="4" spans="1:3" ht="23.25" customHeight="1">
      <c r="A4" s="98" t="s">
        <v>17</v>
      </c>
      <c r="B4" s="100" t="s">
        <v>18</v>
      </c>
      <c r="C4" s="101"/>
    </row>
    <row r="5" spans="1:3" ht="12.75">
      <c r="A5" s="140"/>
      <c r="B5" s="141">
        <f>705+(60*10)</f>
        <v>1305</v>
      </c>
      <c r="C5" s="142"/>
    </row>
    <row r="6" spans="1:3" ht="13.5" thickBot="1">
      <c r="A6" s="99"/>
      <c r="B6" s="143"/>
      <c r="C6" s="144"/>
    </row>
    <row r="7" spans="1:3" ht="23.25" customHeight="1">
      <c r="A7" s="98" t="s">
        <v>19</v>
      </c>
      <c r="B7" s="100" t="s">
        <v>20</v>
      </c>
      <c r="C7" s="101"/>
    </row>
    <row r="8" spans="1:3" ht="12.75">
      <c r="A8" s="140"/>
      <c r="B8" s="141">
        <f>490+(0*10)</f>
        <v>490</v>
      </c>
      <c r="C8" s="142"/>
    </row>
    <row r="9" spans="1:3" ht="13.5" thickBot="1">
      <c r="A9" s="99"/>
      <c r="B9" s="143"/>
      <c r="C9" s="144"/>
    </row>
    <row r="10" spans="1:3" ht="23.25" customHeight="1">
      <c r="A10" s="98" t="s">
        <v>21</v>
      </c>
      <c r="B10" s="100" t="s">
        <v>22</v>
      </c>
      <c r="C10" s="101"/>
    </row>
    <row r="11" spans="1:4" ht="12.75">
      <c r="A11" s="140"/>
      <c r="B11" s="141">
        <f>1215+(130*10)</f>
        <v>2515</v>
      </c>
      <c r="C11" s="142">
        <f>900+(130*10)</f>
        <v>2200</v>
      </c>
      <c r="D11" s="142">
        <f>610+(130*10)</f>
        <v>1910</v>
      </c>
    </row>
    <row r="12" spans="1:4" ht="90" thickBot="1">
      <c r="A12" s="99"/>
      <c r="B12" s="143" t="s">
        <v>23</v>
      </c>
      <c r="C12" s="5" t="s">
        <v>24</v>
      </c>
      <c r="D12" s="144" t="s">
        <v>25</v>
      </c>
    </row>
    <row r="13" spans="1:3" ht="41.25" customHeight="1">
      <c r="A13" s="98" t="s">
        <v>26</v>
      </c>
      <c r="B13" s="100" t="s">
        <v>27</v>
      </c>
      <c r="C13" s="101"/>
    </row>
    <row r="14" spans="1:3" ht="12.75">
      <c r="A14" s="140"/>
      <c r="B14" s="141">
        <f>780+(60*10)</f>
        <v>1380</v>
      </c>
      <c r="C14" s="142"/>
    </row>
    <row r="15" spans="1:3" ht="13.5" thickBot="1">
      <c r="A15" s="99"/>
      <c r="B15" s="143"/>
      <c r="C15" s="144"/>
    </row>
    <row r="16" spans="1:3" ht="23.25" customHeight="1">
      <c r="A16" s="98" t="s">
        <v>149</v>
      </c>
      <c r="B16" s="100" t="s">
        <v>28</v>
      </c>
      <c r="C16" s="101"/>
    </row>
    <row r="17" spans="1:4" ht="12.75">
      <c r="A17" s="140"/>
      <c r="B17" s="141">
        <f>1400+(50*10)</f>
        <v>1900</v>
      </c>
      <c r="C17" s="141">
        <f>1000+(50*10)</f>
        <v>1500</v>
      </c>
      <c r="D17" s="141">
        <f>1140+(80*10)</f>
        <v>1940</v>
      </c>
    </row>
    <row r="18" spans="1:4" ht="77.25" thickBot="1">
      <c r="A18" s="99"/>
      <c r="B18" s="143" t="s">
        <v>29</v>
      </c>
      <c r="C18" s="6" t="s">
        <v>30</v>
      </c>
      <c r="D18" s="143" t="s">
        <v>31</v>
      </c>
    </row>
    <row r="19" spans="1:3" ht="23.25" customHeight="1">
      <c r="A19" s="98" t="s">
        <v>32</v>
      </c>
      <c r="B19" s="100" t="s">
        <v>33</v>
      </c>
      <c r="C19" s="101"/>
    </row>
    <row r="20" spans="1:3" ht="12.75">
      <c r="A20" s="140"/>
      <c r="B20" s="141">
        <f>1025+(50*10)</f>
        <v>1525</v>
      </c>
      <c r="C20" s="142">
        <f>1210+(70*10)</f>
        <v>1910</v>
      </c>
    </row>
    <row r="21" spans="1:3" ht="77.25" thickBot="1">
      <c r="A21" s="99"/>
      <c r="B21" s="6" t="s">
        <v>34</v>
      </c>
      <c r="C21" s="5" t="s">
        <v>35</v>
      </c>
    </row>
    <row r="22" spans="1:3" ht="23.25" customHeight="1">
      <c r="A22" s="98" t="s">
        <v>36</v>
      </c>
      <c r="B22" s="100" t="s">
        <v>37</v>
      </c>
      <c r="C22" s="101"/>
    </row>
    <row r="23" spans="1:3" ht="12.75">
      <c r="A23" s="140"/>
      <c r="B23" s="141">
        <f>1260+(50*10)</f>
        <v>1760</v>
      </c>
      <c r="C23" s="142">
        <f>1430+(80*10)</f>
        <v>2230</v>
      </c>
    </row>
    <row r="24" spans="1:3" ht="141" thickBot="1">
      <c r="A24" s="99"/>
      <c r="B24" s="6" t="s">
        <v>38</v>
      </c>
      <c r="C24" s="5" t="s">
        <v>39</v>
      </c>
    </row>
    <row r="25" spans="1:3" ht="23.25" customHeight="1">
      <c r="A25" s="98" t="s">
        <v>40</v>
      </c>
      <c r="B25" s="100" t="s">
        <v>41</v>
      </c>
      <c r="C25" s="101"/>
    </row>
    <row r="26" spans="1:4" ht="12.75">
      <c r="A26" s="140"/>
      <c r="B26" s="141">
        <f>1040+(0*10)</f>
        <v>1040</v>
      </c>
      <c r="C26" s="141">
        <f>580+(0*10)</f>
        <v>580</v>
      </c>
      <c r="D26" s="141">
        <f>510+(0*10)</f>
        <v>510</v>
      </c>
    </row>
    <row r="27" spans="1:4" ht="39" thickBot="1">
      <c r="A27" s="99"/>
      <c r="B27" s="143" t="s">
        <v>42</v>
      </c>
      <c r="C27" s="143" t="s">
        <v>43</v>
      </c>
      <c r="D27" s="6" t="s">
        <v>44</v>
      </c>
    </row>
    <row r="28" spans="1:3" ht="23.25" customHeight="1">
      <c r="A28" s="98" t="s">
        <v>45</v>
      </c>
      <c r="B28" s="100" t="s">
        <v>46</v>
      </c>
      <c r="C28" s="101"/>
    </row>
    <row r="29" spans="1:3" ht="23.25" customHeight="1">
      <c r="A29" s="140"/>
      <c r="B29" s="141">
        <f>2150+(130*10)</f>
        <v>3450</v>
      </c>
      <c r="C29" s="142">
        <f>1945+(60*10)</f>
        <v>2545</v>
      </c>
    </row>
    <row r="30" spans="1:3" ht="90" thickBot="1">
      <c r="A30" s="99"/>
      <c r="B30" s="143" t="s">
        <v>47</v>
      </c>
      <c r="C30" s="144" t="s">
        <v>48</v>
      </c>
    </row>
    <row r="31" spans="1:3" ht="23.25" customHeight="1">
      <c r="A31" s="98" t="s">
        <v>49</v>
      </c>
      <c r="B31" s="100"/>
      <c r="C31" s="101"/>
    </row>
    <row r="32" spans="1:4" ht="23.25" customHeight="1">
      <c r="A32" s="140"/>
      <c r="B32" s="142">
        <f>505+(50*10)</f>
        <v>1005</v>
      </c>
      <c r="C32" s="142">
        <f>805+(70*10)</f>
        <v>1505</v>
      </c>
      <c r="D32" s="141">
        <f>980+(70*10)</f>
        <v>1680</v>
      </c>
    </row>
    <row r="33" spans="1:4" ht="64.5" thickBot="1">
      <c r="A33" s="99"/>
      <c r="B33" s="6" t="s">
        <v>50</v>
      </c>
      <c r="C33" s="5" t="s">
        <v>51</v>
      </c>
      <c r="D33" s="5" t="s">
        <v>52</v>
      </c>
    </row>
    <row r="34" spans="1:4" ht="28.5" customHeight="1">
      <c r="A34" s="98" t="s">
        <v>53</v>
      </c>
      <c r="B34" s="100" t="s">
        <v>54</v>
      </c>
      <c r="C34" s="101"/>
      <c r="D34" s="141"/>
    </row>
    <row r="35" spans="1:3" ht="12.75">
      <c r="A35" s="140"/>
      <c r="B35" s="141">
        <f>930+(0*10)</f>
        <v>930</v>
      </c>
      <c r="C35" s="142"/>
    </row>
    <row r="36" spans="1:3" ht="13.5" thickBot="1">
      <c r="A36" s="99"/>
      <c r="B36" s="143"/>
      <c r="C36" s="144"/>
    </row>
    <row r="37" spans="1:3" ht="23.25" customHeight="1">
      <c r="A37" s="98" t="s">
        <v>55</v>
      </c>
      <c r="B37" s="100" t="s">
        <v>56</v>
      </c>
      <c r="C37" s="101"/>
    </row>
    <row r="38" spans="1:3" ht="12.75">
      <c r="A38" s="140"/>
      <c r="B38" s="141">
        <f>910+(10*10)</f>
        <v>1010</v>
      </c>
      <c r="C38" s="142"/>
    </row>
    <row r="39" spans="1:3" ht="13.5" thickBot="1">
      <c r="A39" s="99"/>
      <c r="B39" s="143"/>
      <c r="C39" s="144"/>
    </row>
    <row r="40" spans="1:3" ht="12.75">
      <c r="A40" s="98" t="s">
        <v>57</v>
      </c>
      <c r="B40" s="100" t="s">
        <v>58</v>
      </c>
      <c r="C40" s="101"/>
    </row>
    <row r="41" spans="1:3" ht="12.75">
      <c r="A41" s="140"/>
      <c r="B41" s="141">
        <f>255+(20*10)</f>
        <v>455</v>
      </c>
      <c r="C41" s="142">
        <f>205+(20*10)</f>
        <v>405</v>
      </c>
    </row>
    <row r="42" spans="1:3" ht="39" thickBot="1">
      <c r="A42" s="99"/>
      <c r="B42" s="143" t="s">
        <v>59</v>
      </c>
      <c r="C42" s="144" t="s">
        <v>60</v>
      </c>
    </row>
    <row r="43" spans="1:3" ht="23.25" customHeight="1">
      <c r="A43" s="98" t="s">
        <v>61</v>
      </c>
      <c r="B43" s="100" t="s">
        <v>62</v>
      </c>
      <c r="C43" s="101"/>
    </row>
    <row r="44" spans="1:3" ht="12.75">
      <c r="A44" s="140"/>
      <c r="B44" s="141">
        <f>640+(0*10)</f>
        <v>640</v>
      </c>
      <c r="C44" s="142"/>
    </row>
    <row r="45" spans="1:3" ht="13.5" thickBot="1">
      <c r="A45" s="99"/>
      <c r="B45" s="143"/>
      <c r="C45" s="144"/>
    </row>
    <row r="46" spans="1:3" ht="23.25" customHeight="1">
      <c r="A46" s="98" t="s">
        <v>63</v>
      </c>
      <c r="B46" s="100" t="s">
        <v>64</v>
      </c>
      <c r="C46" s="101"/>
    </row>
    <row r="47" spans="1:3" ht="23.25" customHeight="1">
      <c r="A47" s="140"/>
      <c r="B47" s="141">
        <f>870+(0*10)</f>
        <v>870</v>
      </c>
      <c r="C47" s="142"/>
    </row>
    <row r="48" spans="1:3" ht="40.5" customHeight="1" thickBot="1">
      <c r="A48" s="99"/>
      <c r="B48" s="143"/>
      <c r="C48" s="144"/>
    </row>
    <row r="49" spans="1:3" ht="23.25" customHeight="1">
      <c r="A49" s="98" t="s">
        <v>65</v>
      </c>
      <c r="B49" s="100" t="s">
        <v>66</v>
      </c>
      <c r="C49" s="101"/>
    </row>
    <row r="50" spans="1:3" ht="23.25" customHeight="1">
      <c r="A50" s="140"/>
      <c r="B50" s="141">
        <f>405+(0*10)</f>
        <v>405</v>
      </c>
      <c r="C50" s="142"/>
    </row>
    <row r="51" spans="1:3" ht="40.5" customHeight="1" thickBot="1">
      <c r="A51" s="99"/>
      <c r="B51" s="143"/>
      <c r="C51" s="144"/>
    </row>
    <row r="52" spans="2:3" ht="12.75">
      <c r="B52" s="4"/>
      <c r="C52" s="4"/>
    </row>
    <row r="53" spans="2:3" ht="12.75">
      <c r="B53" s="4"/>
      <c r="C53" s="4"/>
    </row>
    <row r="54" spans="2:3" ht="12.75">
      <c r="B54" s="4"/>
      <c r="C54" s="4"/>
    </row>
    <row r="55" spans="2:3" ht="12.75">
      <c r="B55" s="4"/>
      <c r="C55" s="4"/>
    </row>
    <row r="56" spans="2:3" ht="12.75">
      <c r="B56" s="4"/>
      <c r="C56" s="4"/>
    </row>
    <row r="57" spans="2:3" ht="12.75">
      <c r="B57" s="4"/>
      <c r="C57" s="4"/>
    </row>
    <row r="58" spans="2:3" ht="12.75">
      <c r="B58" s="4"/>
      <c r="C58" s="4"/>
    </row>
    <row r="59" spans="2:3" ht="12.75">
      <c r="B59" s="4"/>
      <c r="C59" s="4"/>
    </row>
    <row r="60" spans="2:3" ht="12.75">
      <c r="B60" s="4"/>
      <c r="C60" s="4"/>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4"/>
      <c r="C68" s="4"/>
    </row>
    <row r="69" spans="2:3" ht="12.75">
      <c r="B69" s="4"/>
      <c r="C69" s="4"/>
    </row>
    <row r="70" spans="2:3" ht="12.75">
      <c r="B70" s="4"/>
      <c r="C70" s="4"/>
    </row>
    <row r="71" spans="2:3" ht="12.75">
      <c r="B71" s="4"/>
      <c r="C71" s="4"/>
    </row>
    <row r="72" spans="2:3" ht="12.75">
      <c r="B72" s="4"/>
      <c r="C72" s="4"/>
    </row>
    <row r="73" spans="2:3" ht="12.75">
      <c r="B73" s="4"/>
      <c r="C73" s="4"/>
    </row>
    <row r="74" spans="2:3" ht="12.75">
      <c r="B74" s="4"/>
      <c r="C74" s="4"/>
    </row>
    <row r="75" spans="2:3" ht="12.75">
      <c r="B75" s="4"/>
      <c r="C75" s="4"/>
    </row>
    <row r="76" spans="2:3" ht="12.75">
      <c r="B76" s="4"/>
      <c r="C76" s="4"/>
    </row>
  </sheetData>
  <mergeCells count="33">
    <mergeCell ref="A49:A51"/>
    <mergeCell ref="A40:A42"/>
    <mergeCell ref="A43:A45"/>
    <mergeCell ref="B43:C43"/>
    <mergeCell ref="A46:A48"/>
    <mergeCell ref="B46:C46"/>
    <mergeCell ref="B28:C28"/>
    <mergeCell ref="A31:A33"/>
    <mergeCell ref="A34:A36"/>
    <mergeCell ref="B34:C34"/>
    <mergeCell ref="A28:A30"/>
    <mergeCell ref="B31:C31"/>
    <mergeCell ref="A25:A27"/>
    <mergeCell ref="B25:C25"/>
    <mergeCell ref="A16:A18"/>
    <mergeCell ref="B16:C16"/>
    <mergeCell ref="A19:A21"/>
    <mergeCell ref="B19:C19"/>
    <mergeCell ref="B10:C10"/>
    <mergeCell ref="A13:A15"/>
    <mergeCell ref="B13:C13"/>
    <mergeCell ref="A22:A24"/>
    <mergeCell ref="B22:C22"/>
    <mergeCell ref="A1:C1"/>
    <mergeCell ref="B49:C49"/>
    <mergeCell ref="B40:C40"/>
    <mergeCell ref="B37:C37"/>
    <mergeCell ref="A37:A39"/>
    <mergeCell ref="B4:C4"/>
    <mergeCell ref="A4:A6"/>
    <mergeCell ref="A7:A9"/>
    <mergeCell ref="B7:C7"/>
    <mergeCell ref="A10:A12"/>
  </mergeCells>
  <conditionalFormatting sqref="H1:H65536">
    <cfRule type="cellIs" priority="1" dxfId="0" operator="between" stopIfTrue="1">
      <formula>8</formula>
      <formula>12</formula>
    </cfRule>
  </conditionalFormatting>
  <printOptions/>
  <pageMargins left="0.23" right="0.25" top="0.24" bottom="0.29" header="0.17" footer="0.22"/>
  <pageSetup orientation="portrait" paperSize="9" r:id="rId1"/>
</worksheet>
</file>

<file path=xl/worksheets/sheet5.xml><?xml version="1.0" encoding="utf-8"?>
<worksheet xmlns="http://schemas.openxmlformats.org/spreadsheetml/2006/main" xmlns:r="http://schemas.openxmlformats.org/officeDocument/2006/relationships">
  <dimension ref="A1:H49"/>
  <sheetViews>
    <sheetView workbookViewId="0" topLeftCell="A1">
      <selection activeCell="B17" sqref="B17:C17"/>
    </sheetView>
  </sheetViews>
  <sheetFormatPr defaultColWidth="11.421875" defaultRowHeight="12.75"/>
  <cols>
    <col min="1" max="1" width="11.8515625" style="0" customWidth="1"/>
    <col min="2" max="2" width="44.7109375" style="0" customWidth="1"/>
    <col min="3" max="3" width="44.00390625" style="0" customWidth="1"/>
    <col min="4" max="4" width="3.421875" style="0" customWidth="1"/>
    <col min="9" max="9" width="8.8515625" style="0" customWidth="1"/>
  </cols>
  <sheetData>
    <row r="1" spans="1:8" ht="15">
      <c r="A1" s="27" t="s">
        <v>123</v>
      </c>
      <c r="B1" s="27"/>
      <c r="C1" s="27"/>
      <c r="D1" s="3"/>
      <c r="E1" s="3"/>
      <c r="F1" s="3"/>
      <c r="G1" s="3"/>
      <c r="H1" s="3"/>
    </row>
    <row r="2" spans="1:3" ht="15.75">
      <c r="A2" s="131" t="s">
        <v>223</v>
      </c>
      <c r="B2" s="131"/>
      <c r="C2" s="131"/>
    </row>
    <row r="3" spans="1:3" ht="16.5" thickBot="1">
      <c r="A3" s="1"/>
      <c r="B3" s="2" t="s">
        <v>70</v>
      </c>
      <c r="C3" s="2" t="s">
        <v>71</v>
      </c>
    </row>
    <row r="4" spans="1:3" ht="30.75" customHeight="1">
      <c r="A4" s="98" t="s">
        <v>145</v>
      </c>
      <c r="B4" s="132" t="s">
        <v>144</v>
      </c>
      <c r="C4" s="133"/>
    </row>
    <row r="5" spans="1:3" ht="48" thickBot="1">
      <c r="A5" s="99"/>
      <c r="B5" s="23" t="s">
        <v>224</v>
      </c>
      <c r="C5" s="22" t="s">
        <v>225</v>
      </c>
    </row>
    <row r="6" spans="1:3" ht="33.75" customHeight="1" thickBot="1">
      <c r="A6" s="102" t="s">
        <v>146</v>
      </c>
      <c r="B6" s="134" t="s">
        <v>226</v>
      </c>
      <c r="C6" s="135"/>
    </row>
    <row r="7" spans="1:3" ht="32.25" thickBot="1">
      <c r="A7" s="103"/>
      <c r="B7" s="14" t="s">
        <v>227</v>
      </c>
      <c r="C7" s="19" t="s">
        <v>267</v>
      </c>
    </row>
    <row r="8" spans="1:3" ht="79.5" thickBot="1">
      <c r="A8" s="11" t="s">
        <v>147</v>
      </c>
      <c r="B8" s="20" t="s">
        <v>264</v>
      </c>
      <c r="C8" s="17" t="s">
        <v>228</v>
      </c>
    </row>
    <row r="9" spans="1:3" ht="12.75">
      <c r="A9" s="102" t="s">
        <v>148</v>
      </c>
      <c r="B9" s="132" t="s">
        <v>229</v>
      </c>
      <c r="C9" s="133"/>
    </row>
    <row r="10" spans="1:3" ht="16.5" customHeight="1" thickBot="1">
      <c r="A10" s="103"/>
      <c r="B10" s="136"/>
      <c r="C10" s="137"/>
    </row>
    <row r="11" spans="1:3" ht="12.75" customHeight="1">
      <c r="A11" s="102" t="s">
        <v>149</v>
      </c>
      <c r="B11" s="132" t="s">
        <v>230</v>
      </c>
      <c r="C11" s="133"/>
    </row>
    <row r="12" spans="1:3" ht="79.5" thickBot="1">
      <c r="A12" s="103"/>
      <c r="B12" s="24" t="s">
        <v>231</v>
      </c>
      <c r="C12" s="25" t="s">
        <v>232</v>
      </c>
    </row>
    <row r="13" spans="1:3" ht="15.75">
      <c r="A13" s="102" t="s">
        <v>150</v>
      </c>
      <c r="B13" s="127"/>
      <c r="C13" s="128"/>
    </row>
    <row r="14" spans="1:3" ht="91.5" customHeight="1" thickBot="1">
      <c r="A14" s="103"/>
      <c r="B14" s="22" t="s">
        <v>233</v>
      </c>
      <c r="C14" s="16" t="s">
        <v>234</v>
      </c>
    </row>
    <row r="15" spans="1:3" ht="25.5" customHeight="1">
      <c r="A15" s="138" t="s">
        <v>151</v>
      </c>
      <c r="B15" s="132" t="s">
        <v>152</v>
      </c>
      <c r="C15" s="133"/>
    </row>
    <row r="16" spans="1:5" ht="121.5" customHeight="1" thickBot="1">
      <c r="A16" s="139"/>
      <c r="B16" s="26" t="s">
        <v>236</v>
      </c>
      <c r="C16" s="16" t="s">
        <v>235</v>
      </c>
      <c r="E16" s="13"/>
    </row>
    <row r="17" spans="1:3" ht="16.5" thickBot="1">
      <c r="A17" s="7" t="s">
        <v>253</v>
      </c>
      <c r="B17" s="129" t="s">
        <v>254</v>
      </c>
      <c r="C17" s="130"/>
    </row>
    <row r="18" spans="1:3" ht="29.25" customHeight="1" thickBot="1">
      <c r="A18" s="7" t="s">
        <v>255</v>
      </c>
      <c r="B18" s="129" t="s">
        <v>237</v>
      </c>
      <c r="C18" s="130"/>
    </row>
    <row r="19" spans="1:3" ht="16.5" thickBot="1">
      <c r="A19" s="7" t="s">
        <v>256</v>
      </c>
      <c r="B19" s="129" t="s">
        <v>238</v>
      </c>
      <c r="C19" s="130"/>
    </row>
    <row r="20" spans="1:3" ht="27" customHeight="1" thickBot="1">
      <c r="A20" s="7" t="s">
        <v>259</v>
      </c>
      <c r="B20" s="129" t="s">
        <v>258</v>
      </c>
      <c r="C20" s="130"/>
    </row>
    <row r="21" spans="1:3" ht="21" customHeight="1" thickBot="1">
      <c r="A21" s="7" t="s">
        <v>261</v>
      </c>
      <c r="B21" s="129" t="s">
        <v>260</v>
      </c>
      <c r="C21" s="130"/>
    </row>
    <row r="22" spans="1:3" ht="46.5" customHeight="1" thickBot="1">
      <c r="A22" s="9" t="s">
        <v>262</v>
      </c>
      <c r="B22" s="129" t="s">
        <v>263</v>
      </c>
      <c r="C22" s="130"/>
    </row>
    <row r="23" spans="2:3" ht="12.75">
      <c r="B23" s="4"/>
      <c r="C23" s="4"/>
    </row>
    <row r="24" spans="2:3" ht="12.75">
      <c r="B24" s="4"/>
      <c r="C24" s="4"/>
    </row>
    <row r="25" spans="2:3" ht="12.75">
      <c r="B25" s="4"/>
      <c r="C25" s="4"/>
    </row>
    <row r="26" spans="2:3" ht="12.75">
      <c r="B26" s="4"/>
      <c r="C26" s="4"/>
    </row>
    <row r="27" spans="2:3" ht="12.75">
      <c r="B27" s="4"/>
      <c r="C27" s="4"/>
    </row>
    <row r="28" spans="2:3" ht="12.75">
      <c r="B28" s="4"/>
      <c r="C28" s="4"/>
    </row>
    <row r="29" spans="2:3" ht="12.75">
      <c r="B29" s="4"/>
      <c r="C29" s="4"/>
    </row>
    <row r="30" spans="2:3" ht="12.75">
      <c r="B30" s="4"/>
      <c r="C30" s="4"/>
    </row>
    <row r="31" spans="2:3" ht="12.75">
      <c r="B31" s="4"/>
      <c r="C31" s="4"/>
    </row>
    <row r="32" spans="2:3" ht="12.75">
      <c r="B32" s="4"/>
      <c r="C32" s="4"/>
    </row>
    <row r="33" spans="2:3" ht="12.75">
      <c r="B33" s="4"/>
      <c r="C33" s="4"/>
    </row>
    <row r="34" spans="2:3" ht="12.75">
      <c r="B34" s="4"/>
      <c r="C34" s="4"/>
    </row>
    <row r="35" spans="2:3" ht="12.75">
      <c r="B35" s="4"/>
      <c r="C35" s="4"/>
    </row>
    <row r="36" spans="2:3" ht="12.75">
      <c r="B36" s="4"/>
      <c r="C36" s="4"/>
    </row>
    <row r="37" spans="2:3" ht="12.75">
      <c r="B37" s="4"/>
      <c r="C37" s="4"/>
    </row>
    <row r="38" spans="2:3" ht="12.75">
      <c r="B38" s="4"/>
      <c r="C38" s="4"/>
    </row>
    <row r="39" spans="2:3" ht="12.75">
      <c r="B39" s="4"/>
      <c r="C39" s="4"/>
    </row>
    <row r="40" spans="2:3" ht="12.75">
      <c r="B40" s="4"/>
      <c r="C40" s="4"/>
    </row>
    <row r="41" spans="2:3" ht="12.75">
      <c r="B41" s="4"/>
      <c r="C41" s="4"/>
    </row>
    <row r="42" spans="2:3" ht="12.75">
      <c r="B42" s="4"/>
      <c r="C42" s="4"/>
    </row>
    <row r="43" spans="2:3" ht="12.75">
      <c r="B43" s="4"/>
      <c r="C43" s="4"/>
    </row>
    <row r="44" spans="2:3" ht="12.75">
      <c r="B44" s="4"/>
      <c r="C44" s="4"/>
    </row>
    <row r="45" spans="2:3" ht="12.75">
      <c r="B45" s="4"/>
      <c r="C45" s="4"/>
    </row>
    <row r="46" spans="2:3" ht="12.75">
      <c r="B46" s="4"/>
      <c r="C46" s="4"/>
    </row>
    <row r="47" spans="2:3" ht="12.75">
      <c r="B47" s="4"/>
      <c r="C47" s="4"/>
    </row>
    <row r="48" spans="2:3" ht="12.75">
      <c r="B48" s="4"/>
      <c r="C48" s="4"/>
    </row>
    <row r="49" spans="2:3" ht="12.75">
      <c r="B49" s="4"/>
      <c r="C49" s="4"/>
    </row>
  </sheetData>
  <mergeCells count="20">
    <mergeCell ref="A15:A16"/>
    <mergeCell ref="B15:C15"/>
    <mergeCell ref="B6:C6"/>
    <mergeCell ref="B9:C10"/>
    <mergeCell ref="A11:A12"/>
    <mergeCell ref="B11:C11"/>
    <mergeCell ref="B20:C20"/>
    <mergeCell ref="B22:C22"/>
    <mergeCell ref="B18:C18"/>
    <mergeCell ref="B21:C21"/>
    <mergeCell ref="A1:C1"/>
    <mergeCell ref="A4:A5"/>
    <mergeCell ref="B13:C13"/>
    <mergeCell ref="B19:C19"/>
    <mergeCell ref="A9:A10"/>
    <mergeCell ref="A13:A14"/>
    <mergeCell ref="B17:C17"/>
    <mergeCell ref="A2:C2"/>
    <mergeCell ref="B4:C4"/>
    <mergeCell ref="A6:A7"/>
  </mergeCells>
  <printOptions/>
  <pageMargins left="0.23" right="0.24" top="0.24" bottom="0.22" header="0.17" footer="0.17"/>
  <pageSetup fitToHeight="2" fitToWidth="2" horizontalDpi="300" verticalDpi="300" orientation="portrait" paperSize="8" scale="140" r:id="rId1"/>
</worksheet>
</file>

<file path=xl/worksheets/sheet6.xml><?xml version="1.0" encoding="utf-8"?>
<worksheet xmlns="http://schemas.openxmlformats.org/spreadsheetml/2006/main" xmlns:r="http://schemas.openxmlformats.org/officeDocument/2006/relationships">
  <dimension ref="A1:H45"/>
  <sheetViews>
    <sheetView workbookViewId="0" topLeftCell="A1">
      <selection activeCell="F10" sqref="F10"/>
    </sheetView>
  </sheetViews>
  <sheetFormatPr defaultColWidth="11.421875" defaultRowHeight="12.75"/>
  <cols>
    <col min="1" max="1" width="11.8515625" style="0" customWidth="1"/>
    <col min="2" max="2" width="44.7109375" style="0" customWidth="1"/>
    <col min="3" max="3" width="44.00390625" style="0" customWidth="1"/>
    <col min="4" max="4" width="3.421875" style="0" customWidth="1"/>
    <col min="9" max="9" width="8.8515625" style="0" customWidth="1"/>
  </cols>
  <sheetData>
    <row r="1" spans="1:8" ht="15">
      <c r="A1" s="27" t="s">
        <v>124</v>
      </c>
      <c r="B1" s="27"/>
      <c r="C1" s="27"/>
      <c r="D1" s="3"/>
      <c r="E1" s="3"/>
      <c r="F1" s="3"/>
      <c r="G1" s="3"/>
      <c r="H1" s="3"/>
    </row>
    <row r="2" spans="1:3" ht="15.75">
      <c r="A2" s="131" t="s">
        <v>125</v>
      </c>
      <c r="B2" s="131"/>
      <c r="C2" s="131"/>
    </row>
    <row r="3" spans="1:3" ht="16.5" thickBot="1">
      <c r="A3" s="1"/>
      <c r="B3" s="2" t="s">
        <v>70</v>
      </c>
      <c r="C3" s="2" t="s">
        <v>71</v>
      </c>
    </row>
    <row r="4" spans="1:3" ht="20.25" customHeight="1">
      <c r="A4" s="98" t="s">
        <v>131</v>
      </c>
      <c r="B4" s="132" t="s">
        <v>240</v>
      </c>
      <c r="C4" s="133"/>
    </row>
    <row r="5" spans="1:3" ht="48" customHeight="1" thickBot="1">
      <c r="A5" s="99"/>
      <c r="B5" s="136"/>
      <c r="C5" s="137"/>
    </row>
    <row r="6" spans="1:3" ht="121.5" customHeight="1" thickBot="1">
      <c r="A6" s="12" t="s">
        <v>132</v>
      </c>
      <c r="B6" s="14" t="s">
        <v>241</v>
      </c>
      <c r="C6" s="19" t="s">
        <v>242</v>
      </c>
    </row>
    <row r="7" spans="1:3" ht="79.5" customHeight="1" thickBot="1">
      <c r="A7" s="11" t="s">
        <v>133</v>
      </c>
      <c r="B7" s="20" t="s">
        <v>243</v>
      </c>
      <c r="C7" s="17" t="s">
        <v>134</v>
      </c>
    </row>
    <row r="8" spans="1:3" ht="41.25" customHeight="1">
      <c r="A8" s="102" t="s">
        <v>135</v>
      </c>
      <c r="B8" s="132" t="s">
        <v>143</v>
      </c>
      <c r="C8" s="133"/>
    </row>
    <row r="9" spans="1:3" ht="79.5" thickBot="1">
      <c r="A9" s="103"/>
      <c r="B9" s="21" t="s">
        <v>244</v>
      </c>
      <c r="C9" s="15" t="s">
        <v>245</v>
      </c>
    </row>
    <row r="10" spans="1:3" ht="62.25" customHeight="1" thickBot="1">
      <c r="A10" s="7" t="s">
        <v>136</v>
      </c>
      <c r="B10" s="129" t="s">
        <v>246</v>
      </c>
      <c r="C10" s="130"/>
    </row>
    <row r="11" spans="1:3" ht="24" customHeight="1">
      <c r="A11" s="102" t="s">
        <v>137</v>
      </c>
      <c r="B11" s="127" t="s">
        <v>247</v>
      </c>
      <c r="C11" s="128"/>
    </row>
    <row r="12" spans="1:6" ht="97.5" customHeight="1" thickBot="1">
      <c r="A12" s="103"/>
      <c r="B12" s="22" t="s">
        <v>248</v>
      </c>
      <c r="C12" s="16" t="s">
        <v>249</v>
      </c>
      <c r="F12" s="13"/>
    </row>
    <row r="13" spans="1:3" ht="35.25" customHeight="1" thickBot="1">
      <c r="A13" s="8" t="s">
        <v>138</v>
      </c>
      <c r="B13" s="134" t="s">
        <v>250</v>
      </c>
      <c r="C13" s="135"/>
    </row>
    <row r="14" spans="1:3" ht="37.5" customHeight="1" thickBot="1">
      <c r="A14" s="7" t="s">
        <v>139</v>
      </c>
      <c r="B14" s="129" t="s">
        <v>237</v>
      </c>
      <c r="C14" s="130"/>
    </row>
    <row r="15" spans="1:3" ht="23.25" customHeight="1" thickBot="1">
      <c r="A15" s="7" t="s">
        <v>140</v>
      </c>
      <c r="B15" s="129" t="s">
        <v>238</v>
      </c>
      <c r="C15" s="130"/>
    </row>
    <row r="16" spans="1:3" ht="47.25" customHeight="1" thickBot="1">
      <c r="A16" s="18" t="s">
        <v>257</v>
      </c>
      <c r="B16" s="129" t="s">
        <v>239</v>
      </c>
      <c r="C16" s="130"/>
    </row>
    <row r="17" spans="1:3" ht="48.75" customHeight="1" thickBot="1">
      <c r="A17" s="9" t="s">
        <v>142</v>
      </c>
      <c r="B17" s="129" t="s">
        <v>141</v>
      </c>
      <c r="C17" s="130"/>
    </row>
    <row r="18" spans="1:3" ht="13.5" thickBot="1">
      <c r="A18" s="10"/>
      <c r="B18" s="104"/>
      <c r="C18" s="105"/>
    </row>
    <row r="19" spans="2:3" ht="12.75">
      <c r="B19" s="4"/>
      <c r="C19" s="4"/>
    </row>
    <row r="20" spans="2:3" ht="12.75">
      <c r="B20" s="4"/>
      <c r="C20" s="4"/>
    </row>
    <row r="21" spans="2:3" ht="12.75">
      <c r="B21" s="4"/>
      <c r="C21" s="4"/>
    </row>
    <row r="22" spans="2:3" ht="12.75">
      <c r="B22" s="4"/>
      <c r="C22" s="4"/>
    </row>
    <row r="23" spans="2:3" ht="12.75">
      <c r="B23" s="4"/>
      <c r="C23" s="4"/>
    </row>
    <row r="24" spans="2:3" ht="12.75">
      <c r="B24" s="4"/>
      <c r="C24" s="4"/>
    </row>
    <row r="25" spans="2:3" ht="12.75">
      <c r="B25" s="4"/>
      <c r="C25" s="4"/>
    </row>
    <row r="26" spans="2:3" ht="12.75">
      <c r="B26" s="4"/>
      <c r="C26" s="4"/>
    </row>
    <row r="27" spans="2:3" ht="12.75">
      <c r="B27" s="4"/>
      <c r="C27" s="4"/>
    </row>
    <row r="28" spans="2:3" ht="12.75">
      <c r="B28" s="4"/>
      <c r="C28" s="4"/>
    </row>
    <row r="29" spans="2:3" ht="12.75">
      <c r="B29" s="4"/>
      <c r="C29" s="4"/>
    </row>
    <row r="30" spans="2:3" ht="12.75">
      <c r="B30" s="4"/>
      <c r="C30" s="4"/>
    </row>
    <row r="31" spans="2:3" ht="12.75">
      <c r="B31" s="4"/>
      <c r="C31" s="4"/>
    </row>
    <row r="32" spans="2:3" ht="12.75">
      <c r="B32" s="4"/>
      <c r="C32" s="4"/>
    </row>
    <row r="33" spans="2:3" ht="12.75">
      <c r="B33" s="4"/>
      <c r="C33" s="4"/>
    </row>
    <row r="34" spans="2:3" ht="12.75">
      <c r="B34" s="4"/>
      <c r="C34" s="4"/>
    </row>
    <row r="35" spans="2:3" ht="12.75">
      <c r="B35" s="4"/>
      <c r="C35" s="4"/>
    </row>
    <row r="36" spans="2:3" ht="12.75">
      <c r="B36" s="4"/>
      <c r="C36" s="4"/>
    </row>
    <row r="37" spans="2:3" ht="12.75">
      <c r="B37" s="4"/>
      <c r="C37" s="4"/>
    </row>
    <row r="38" spans="2:3" ht="12.75">
      <c r="B38" s="4"/>
      <c r="C38" s="4"/>
    </row>
    <row r="39" spans="2:3" ht="12.75">
      <c r="B39" s="4"/>
      <c r="C39" s="4"/>
    </row>
    <row r="40" spans="2:3" ht="12.75">
      <c r="B40" s="4"/>
      <c r="C40" s="4"/>
    </row>
    <row r="41" spans="2:3" ht="12.75">
      <c r="B41" s="4"/>
      <c r="C41" s="4"/>
    </row>
    <row r="42" spans="2:3" ht="12.75">
      <c r="B42" s="4"/>
      <c r="C42" s="4"/>
    </row>
    <row r="43" spans="2:3" ht="12.75">
      <c r="B43" s="4"/>
      <c r="C43" s="4"/>
    </row>
    <row r="44" spans="2:3" ht="12.75">
      <c r="B44" s="4"/>
      <c r="C44" s="4"/>
    </row>
    <row r="45" spans="2:3" ht="12.75">
      <c r="B45" s="4"/>
      <c r="C45" s="4"/>
    </row>
  </sheetData>
  <mergeCells count="15">
    <mergeCell ref="B14:C14"/>
    <mergeCell ref="B17:C17"/>
    <mergeCell ref="B18:C18"/>
    <mergeCell ref="B15:C15"/>
    <mergeCell ref="B16:C16"/>
    <mergeCell ref="A1:C1"/>
    <mergeCell ref="A4:A5"/>
    <mergeCell ref="B4:C5"/>
    <mergeCell ref="A8:A9"/>
    <mergeCell ref="B8:C8"/>
    <mergeCell ref="A2:C2"/>
    <mergeCell ref="B11:C11"/>
    <mergeCell ref="A11:A12"/>
    <mergeCell ref="B13:C13"/>
    <mergeCell ref="B10:C10"/>
  </mergeCells>
  <printOptions/>
  <pageMargins left="0.23" right="0.25" top="0.31" bottom="0.29" header="0.22" footer="0.19"/>
  <pageSetup horizontalDpi="360" verticalDpi="360" orientation="portrait" paperSize="8" scale="1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Franck Dechavanne</dc:creator>
  <cp:keywords/>
  <dc:description/>
  <cp:lastModifiedBy>LB</cp:lastModifiedBy>
  <cp:lastPrinted>2008-11-22T20:47:09Z</cp:lastPrinted>
  <dcterms:created xsi:type="dcterms:W3CDTF">1996-10-21T11:03:58Z</dcterms:created>
  <dcterms:modified xsi:type="dcterms:W3CDTF">2008-11-28T09:27:19Z</dcterms:modified>
  <cp:category/>
  <cp:version/>
  <cp:contentType/>
  <cp:contentStatus/>
</cp:coreProperties>
</file>